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955" yWindow="-15" windowWidth="12000" windowHeight="13740"/>
  </bookViews>
  <sheets>
    <sheet name="Lug Samoborski" sheetId="3" r:id="rId1"/>
  </sheets>
  <externalReferences>
    <externalReference r:id="rId2"/>
  </externalReferences>
  <definedNames>
    <definedName name="Arm_beton">#REF!</definedName>
    <definedName name="Armiracki">#REF!</definedName>
    <definedName name="Betonski">#REF!</definedName>
    <definedName name="Izolateri">#REF!</definedName>
    <definedName name="Pero">'[1]1.  ZEMLJANI'!$A$3:$H$28</definedName>
    <definedName name="_xlnm.Print_Area" localSheetId="0">'Lug Samoborski'!$A$2:$I$167</definedName>
    <definedName name="Tesarski">#REF!</definedName>
    <definedName name="Zemljani">#REF!</definedName>
  </definedNames>
  <calcPr calcId="145621"/>
</workbook>
</file>

<file path=xl/calcChain.xml><?xml version="1.0" encoding="utf-8"?>
<calcChain xmlns="http://schemas.openxmlformats.org/spreadsheetml/2006/main">
  <c r="I30" i="3" l="1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B137" i="3"/>
  <c r="A137" i="3" s="1"/>
  <c r="B138" i="3"/>
  <c r="A138" i="3" s="1"/>
  <c r="B140" i="3"/>
  <c r="A140" i="3" s="1"/>
  <c r="B141" i="3"/>
  <c r="A141" i="3" s="1"/>
  <c r="B143" i="3"/>
  <c r="A143" i="3" s="1"/>
  <c r="B144" i="3"/>
  <c r="A144" i="3" s="1"/>
  <c r="B146" i="3"/>
  <c r="A146" i="3" s="1"/>
  <c r="B147" i="3"/>
  <c r="A147" i="3" s="1"/>
  <c r="B148" i="3"/>
  <c r="A148" i="3" s="1"/>
  <c r="B149" i="3"/>
  <c r="A149" i="3" s="1"/>
  <c r="B151" i="3"/>
  <c r="A151" i="3" s="1"/>
  <c r="B152" i="3"/>
  <c r="A152" i="3" s="1"/>
  <c r="B154" i="3"/>
  <c r="A154" i="3" s="1"/>
  <c r="B155" i="3"/>
  <c r="A155" i="3" s="1"/>
  <c r="B157" i="3"/>
  <c r="A157" i="3" s="1"/>
  <c r="B158" i="3"/>
  <c r="A158" i="3" s="1"/>
  <c r="B159" i="3"/>
  <c r="A159" i="3" s="1"/>
  <c r="B160" i="3"/>
  <c r="A160" i="3" s="1"/>
  <c r="B60" i="3"/>
  <c r="A60" i="3" s="1"/>
  <c r="B61" i="3"/>
  <c r="A61" i="3" s="1"/>
  <c r="B62" i="3"/>
  <c r="A62" i="3" s="1"/>
  <c r="B63" i="3"/>
  <c r="A63" i="3" s="1"/>
  <c r="B65" i="3"/>
  <c r="A65" i="3" s="1"/>
  <c r="B66" i="3"/>
  <c r="A66" i="3" s="1"/>
  <c r="B67" i="3"/>
  <c r="A67" i="3" s="1"/>
  <c r="B68" i="3"/>
  <c r="A68" i="3" s="1"/>
  <c r="B69" i="3"/>
  <c r="A69" i="3" s="1"/>
  <c r="B128" i="3"/>
  <c r="A128" i="3" s="1"/>
  <c r="B129" i="3"/>
  <c r="A129" i="3" s="1"/>
  <c r="B130" i="3"/>
  <c r="A130" i="3" s="1"/>
  <c r="B131" i="3"/>
  <c r="A131" i="3" s="1"/>
  <c r="B132" i="3"/>
  <c r="A132" i="3" s="1"/>
  <c r="B134" i="3"/>
  <c r="A134" i="3" s="1"/>
  <c r="B135" i="3"/>
  <c r="A135" i="3" s="1"/>
  <c r="B116" i="3"/>
  <c r="B117" i="3"/>
  <c r="A117" i="3" s="1"/>
  <c r="B118" i="3"/>
  <c r="A118" i="3" s="1"/>
  <c r="B119" i="3"/>
  <c r="A119" i="3" s="1"/>
  <c r="B120" i="3"/>
  <c r="A120" i="3" s="1"/>
  <c r="B122" i="3"/>
  <c r="A122" i="3" s="1"/>
  <c r="B123" i="3"/>
  <c r="A123" i="3" s="1"/>
  <c r="B124" i="3"/>
  <c r="A124" i="3" s="1"/>
  <c r="B125" i="3"/>
  <c r="A125" i="3" s="1"/>
  <c r="B126" i="3"/>
  <c r="A126" i="3" s="1"/>
  <c r="B91" i="3"/>
  <c r="A91" i="3" s="1"/>
  <c r="B92" i="3"/>
  <c r="A92" i="3" s="1"/>
  <c r="B94" i="3"/>
  <c r="A94" i="3" s="1"/>
  <c r="B95" i="3"/>
  <c r="A95" i="3" s="1"/>
  <c r="B97" i="3"/>
  <c r="A97" i="3" s="1"/>
  <c r="B98" i="3"/>
  <c r="A98" i="3" s="1"/>
  <c r="B100" i="3"/>
  <c r="A100" i="3" s="1"/>
  <c r="B101" i="3"/>
  <c r="A101" i="3" s="1"/>
  <c r="B102" i="3"/>
  <c r="A102" i="3" s="1"/>
  <c r="B103" i="3"/>
  <c r="A103" i="3" s="1"/>
  <c r="B104" i="3"/>
  <c r="A104" i="3" s="1"/>
  <c r="B105" i="3"/>
  <c r="A105" i="3" s="1"/>
  <c r="B107" i="3"/>
  <c r="A107" i="3" s="1"/>
  <c r="B108" i="3"/>
  <c r="A108" i="3" s="1"/>
  <c r="B110" i="3"/>
  <c r="A110" i="3" s="1"/>
  <c r="B111" i="3"/>
  <c r="A111" i="3" s="1"/>
  <c r="B114" i="3"/>
  <c r="A114" i="3" s="1"/>
  <c r="B87" i="3"/>
  <c r="A87" i="3" s="1"/>
  <c r="B88" i="3"/>
  <c r="A88" i="3" s="1"/>
  <c r="B89" i="3"/>
  <c r="A89" i="3" s="1"/>
  <c r="B79" i="3"/>
  <c r="A79" i="3" s="1"/>
  <c r="B80" i="3"/>
  <c r="A80" i="3" s="1"/>
  <c r="B82" i="3"/>
  <c r="A82" i="3" s="1"/>
  <c r="B83" i="3"/>
  <c r="A83" i="3" s="1"/>
  <c r="B84" i="3"/>
  <c r="A84" i="3" s="1"/>
  <c r="B85" i="3"/>
  <c r="A85" i="3" s="1"/>
  <c r="B55" i="3"/>
  <c r="A55" i="3" s="1"/>
  <c r="B56" i="3"/>
  <c r="A56" i="3" s="1"/>
  <c r="B57" i="3"/>
  <c r="A57" i="3" s="1"/>
  <c r="B58" i="3"/>
  <c r="A58" i="3" s="1"/>
  <c r="B74" i="3"/>
  <c r="A74" i="3" s="1"/>
  <c r="B75" i="3"/>
  <c r="A75" i="3" s="1"/>
  <c r="B76" i="3"/>
  <c r="A76" i="3" s="1"/>
  <c r="B71" i="3"/>
  <c r="A71" i="3" s="1"/>
  <c r="B72" i="3"/>
  <c r="A72" i="3" s="1"/>
  <c r="A116" i="3" l="1"/>
  <c r="B46" i="3"/>
  <c r="A46" i="3" s="1"/>
  <c r="B47" i="3"/>
  <c r="A47" i="3" s="1"/>
  <c r="B48" i="3"/>
  <c r="A48" i="3" s="1"/>
  <c r="B50" i="3"/>
  <c r="A50" i="3" s="1"/>
  <c r="B51" i="3"/>
  <c r="A51" i="3" s="1"/>
  <c r="B52" i="3"/>
  <c r="A52" i="3" s="1"/>
  <c r="B53" i="3"/>
  <c r="A53" i="3" s="1"/>
  <c r="B39" i="3" l="1"/>
  <c r="A39" i="3" s="1"/>
  <c r="B40" i="3"/>
  <c r="A40" i="3" s="1"/>
  <c r="B42" i="3"/>
  <c r="A42" i="3" s="1"/>
  <c r="B43" i="3"/>
  <c r="A43" i="3" s="1"/>
  <c r="B44" i="3"/>
  <c r="A44" i="3" s="1"/>
  <c r="B31" i="3"/>
  <c r="A31" i="3" s="1"/>
  <c r="B32" i="3"/>
  <c r="A32" i="3" s="1"/>
  <c r="B34" i="3"/>
  <c r="A34" i="3" s="1"/>
  <c r="B35" i="3"/>
  <c r="A35" i="3" s="1"/>
  <c r="B37" i="3"/>
  <c r="A37" i="3" s="1"/>
  <c r="B25" i="3"/>
  <c r="A25" i="3" s="1"/>
  <c r="B26" i="3"/>
  <c r="A26" i="3" s="1"/>
  <c r="B29" i="3"/>
  <c r="A29" i="3" s="1"/>
  <c r="B16" i="3"/>
  <c r="A16" i="3" s="1"/>
  <c r="B17" i="3"/>
  <c r="B18" i="3"/>
  <c r="A18" i="3" s="1"/>
  <c r="B19" i="3"/>
  <c r="A19" i="3" s="1"/>
  <c r="B21" i="3"/>
  <c r="A21" i="3" s="1"/>
  <c r="B22" i="3"/>
  <c r="A22" i="3" s="1"/>
  <c r="B23" i="3"/>
  <c r="A23" i="3" s="1"/>
  <c r="B14" i="3"/>
  <c r="A14" i="3" s="1"/>
  <c r="B11" i="3"/>
  <c r="I15" i="3"/>
  <c r="B173" i="3"/>
  <c r="A173" i="3" s="1"/>
  <c r="A162" i="3"/>
  <c r="B161" i="3"/>
  <c r="A161" i="3" s="1"/>
  <c r="A11" i="3"/>
  <c r="A9" i="3"/>
  <c r="B7" i="3"/>
  <c r="A7" i="3" s="1"/>
  <c r="B36" i="3" l="1"/>
  <c r="B15" i="3"/>
  <c r="A15" i="3" s="1"/>
  <c r="A17" i="3"/>
  <c r="B20" i="3" l="1"/>
  <c r="A36" i="3"/>
  <c r="I162" i="3"/>
  <c r="I164" i="3" s="1"/>
  <c r="I166" i="3" s="1"/>
  <c r="B24" i="3" l="1"/>
  <c r="A20" i="3"/>
  <c r="A24" i="3" l="1"/>
  <c r="D27" i="3" l="1"/>
  <c r="B28" i="3" s="1"/>
  <c r="A28" i="3" s="1"/>
  <c r="B27" i="3" l="1"/>
  <c r="A27" i="3" l="1"/>
  <c r="B30" i="3"/>
  <c r="A30" i="3" s="1"/>
  <c r="B33" i="3" l="1"/>
  <c r="A33" i="3" l="1"/>
  <c r="B38" i="3"/>
  <c r="B41" i="3" l="1"/>
  <c r="A38" i="3"/>
  <c r="A41" i="3" l="1"/>
  <c r="B45" i="3"/>
  <c r="B49" i="3" l="1"/>
  <c r="A45" i="3"/>
  <c r="A49" i="3" l="1"/>
  <c r="B54" i="3"/>
  <c r="B59" i="3" s="1"/>
  <c r="A59" i="3" l="1"/>
  <c r="B64" i="3"/>
  <c r="A64" i="3" s="1"/>
  <c r="A54" i="3"/>
  <c r="B70" i="3" l="1"/>
  <c r="A70" i="3" s="1"/>
  <c r="B73" i="3" l="1"/>
  <c r="A73" i="3" s="1"/>
  <c r="D77" i="3" s="1"/>
  <c r="B78" i="3" s="1"/>
  <c r="A78" i="3" s="1"/>
  <c r="B77" i="3" l="1"/>
  <c r="B81" i="3" s="1"/>
  <c r="A77" i="3" l="1"/>
  <c r="A81" i="3"/>
  <c r="B86" i="3"/>
  <c r="B90" i="3" l="1"/>
  <c r="B93" i="3" s="1"/>
  <c r="A93" i="3" s="1"/>
  <c r="A86" i="3"/>
  <c r="A90" i="3" l="1"/>
  <c r="B96" i="3"/>
  <c r="B99" i="3" s="1"/>
  <c r="A96" i="3" l="1"/>
  <c r="A99" i="3"/>
  <c r="B106" i="3"/>
  <c r="A106" i="3" s="1"/>
  <c r="D112" i="3" s="1"/>
  <c r="B113" i="3" s="1"/>
  <c r="A113" i="3" s="1"/>
  <c r="B109" i="3" l="1"/>
  <c r="A109" i="3" s="1"/>
  <c r="B112" i="3" l="1"/>
  <c r="A112" i="3" s="1"/>
  <c r="B115" i="3" l="1"/>
  <c r="A115" i="3" l="1"/>
  <c r="B121" i="3"/>
  <c r="A121" i="3" l="1"/>
  <c r="B127" i="3"/>
  <c r="A127" i="3" l="1"/>
  <c r="B133" i="3"/>
  <c r="A133" i="3" l="1"/>
  <c r="B136" i="3"/>
  <c r="B139" i="3" s="1"/>
  <c r="A139" i="3" l="1"/>
  <c r="B142" i="3"/>
  <c r="A136" i="3"/>
  <c r="A142" i="3" l="1"/>
  <c r="B145" i="3"/>
  <c r="A145" i="3" s="1"/>
  <c r="B150" i="3" l="1"/>
  <c r="A150" i="3" s="1"/>
  <c r="B153" i="3" l="1"/>
  <c r="A153" i="3" s="1"/>
  <c r="B156" i="3" l="1"/>
  <c r="A156" i="3" s="1"/>
</calcChain>
</file>

<file path=xl/sharedStrings.xml><?xml version="1.0" encoding="utf-8"?>
<sst xmlns="http://schemas.openxmlformats.org/spreadsheetml/2006/main" count="262" uniqueCount="95">
  <si>
    <t>OSTALO</t>
  </si>
  <si>
    <t>BRAVARSKI I STOLARSKI RADOVI</t>
  </si>
  <si>
    <t>Zidarske pripomoći za obrtničke radove:</t>
  </si>
  <si>
    <t>stolarski radovi</t>
  </si>
  <si>
    <t xml:space="preserve">instalaterski radovi </t>
  </si>
  <si>
    <t>Demontaža uređaja i blindiranje instalacija u prostoru potkrovlja, stubišta, WC-a i izbe ispod stubišta.</t>
  </si>
  <si>
    <t>Instalacije centralnog grijanja</t>
  </si>
  <si>
    <t>01.</t>
  </si>
  <si>
    <t xml:space="preserve"> </t>
  </si>
  <si>
    <t xml:space="preserve">m2 </t>
  </si>
  <si>
    <t>a.</t>
  </si>
  <si>
    <t>b.</t>
  </si>
  <si>
    <t>c.</t>
  </si>
  <si>
    <t>m2</t>
  </si>
  <si>
    <t>kom</t>
  </si>
  <si>
    <t>d.</t>
  </si>
  <si>
    <t>m1</t>
  </si>
  <si>
    <t>Višekratno čišćenje gradilišta tijekom izvođenja radova te završno grubo i fino čišćenje.</t>
  </si>
  <si>
    <t>komplet</t>
  </si>
  <si>
    <t>m3</t>
  </si>
  <si>
    <t>kg</t>
  </si>
  <si>
    <t>rad i ostali materijal</t>
  </si>
  <si>
    <t/>
  </si>
  <si>
    <t>Ugradnja inox "L" profila na mjestima različite završne obrade poda, te promjene visine podnih ploha. Dobava materijala i izvedba, te transport materijala do mjesta ugradbe.</t>
  </si>
  <si>
    <t>Opločenje podnožja zidova (sokla)  jednim redom keramičkih  podnih pločica . Pločice I klase po izboru projektanta, veličine cca 10 x 30 cm.</t>
  </si>
  <si>
    <t>jednokrilna vrata veličine do 2,5 m2</t>
  </si>
  <si>
    <t>RUŠENJA I DEMONTAŽE</t>
  </si>
  <si>
    <t>ZIDARSKI I ARM. BETONSKI RADOVI</t>
  </si>
  <si>
    <t>PODOVI I ZIDNE OBLOGE</t>
  </si>
  <si>
    <t>GIPSKARTON</t>
  </si>
  <si>
    <t>samo grubo žbukanje</t>
  </si>
  <si>
    <t>mozaik pločice kod tuša</t>
  </si>
  <si>
    <t>kupaonica (visina do stropa)</t>
  </si>
  <si>
    <t>kuhinja (visina 160 cm)</t>
  </si>
  <si>
    <t>SOBOSLIKARSKI I LIČILČKI RADOVI</t>
  </si>
  <si>
    <t>gipskartonski zidovi</t>
  </si>
  <si>
    <t>gipskartonski strop</t>
  </si>
  <si>
    <t>obloga standardnim pločama</t>
  </si>
  <si>
    <t>obloga impregniranim (zelenim) pločama</t>
  </si>
  <si>
    <t>Oblaganje usadnog vodokotlića s  Knauf impregniranim (zelenim) pločama.</t>
  </si>
  <si>
    <t>GRAĐEVINSKO OBRTNIČKI RADOVI</t>
  </si>
  <si>
    <t>UKUPNO GRAĐEVINSKO OBRTNIČKI RADOVI</t>
  </si>
  <si>
    <t>PDV 25%</t>
  </si>
  <si>
    <t>SVEUKUPNO</t>
  </si>
  <si>
    <t>Instalacije slabe i jake struje - razvod, rasvjetna tijela, prekidači, utičnice, električni bojler</t>
  </si>
  <si>
    <t>Vodovod i kanalizacija te sanitarni uređaji - WC školjke s vodokotlićem, umivaonici, sudoper, armatura, ventili, električni bojler</t>
  </si>
  <si>
    <t>pregradni zid ukupne debljine 14 cm s armirano-betonskim nadvojima</t>
  </si>
  <si>
    <t>zid ukupne debljine 20 cm s armirano-betonskim nadvojima</t>
  </si>
  <si>
    <t>Skidanje podne obloge od keramičkih pločica i slojeva poda u debljini ~20 cm:</t>
  </si>
  <si>
    <t>Rušenje zidova od pune opeke s oblogom (žbuka, keramičke pločice)</t>
  </si>
  <si>
    <t>Skidanje keramičkih pločica sa zida i sokla. Uključeno skidanje žbuke do zida, čišćenje i otprašivanje.</t>
  </si>
  <si>
    <t>Otucanje žbuke sa zidova. U cijenu uključeno čišćenje i otprašivanje zida te u potpunosti pripremljeno za žbukanje.</t>
  </si>
  <si>
    <t>Dobava i izrada izravnavajućeg nasipa od tucanika nakon postavljenih instalacija i izvedenog iskopa za rampu s nabijanjem i izravnanjem.</t>
  </si>
  <si>
    <t>Dobava i postava sloja toplinske izolacije od ekstrudiranog polistirena XPS debljine 12,0 cm (2x6,0 cm).</t>
  </si>
  <si>
    <t>ekstrudirani plistiren d=12,0 cm (2x6,0 cm)</t>
  </si>
  <si>
    <t>PE foolija</t>
  </si>
  <si>
    <t>ravno u prostoru sanitarija</t>
  </si>
  <si>
    <t>u nagibu kod rampe</t>
  </si>
  <si>
    <t xml:space="preserve">beton </t>
  </si>
  <si>
    <t>Betoniranje podloge debjine 12 cm u prostoru sanitarija i rampe. Uključeno zaglađenje i gornje površine u potpunosti uređeno za postavu slojeva poda. Beton C-25/30 s dodatkom sredstva za vodonepropusnost. U cijenu uključena armatura Q-188.</t>
  </si>
  <si>
    <t>armatura</t>
  </si>
  <si>
    <t>Betoniranje bočnih zidića uz rampu prema izvornom podu te popravak poda. Beton C-25/30 s dodatkom sredstva za vodonepropusnost.</t>
  </si>
  <si>
    <t>jednostrana oplata</t>
  </si>
  <si>
    <t>Grubo i fino žbukanje starih zidova. U cijenu uključeno sve potrebne pripreme površina kao što je čišćenje, otprašivanje, krpanja i izravnavanja.</t>
  </si>
  <si>
    <t>Popravak postojećeg estriha uz izvedenu rampu.</t>
  </si>
  <si>
    <t>Izrada horizontalne hidroizolacije u unutrašnjosti elasticnom polimer-cementnom hidroizolacijom. Izvodi se u dva sloja ukupne debljine 2,0 mm s umetanjem mrežice os staklenih vlakana. Ukljčeno i dizanje izolacije 15 cm na zidove.</t>
  </si>
  <si>
    <t>policementna hidroizolacija</t>
  </si>
  <si>
    <t>obrada spoja horizontalne izolacije s vertikalnom elastičnim trakama</t>
  </si>
  <si>
    <t>obrada spoja hidroizolacije u vanjskim i unutarnjim uglovima</t>
  </si>
  <si>
    <t>grubo i fino žbukanje zidova od opeke</t>
  </si>
  <si>
    <t>grubo i fino žbukanje betonskih zidića uz rampu</t>
  </si>
  <si>
    <t>Popločenje podova protukliznim keramičkim podnim pločicama ljepljenjem na cementni estrrih. Pločice I klase, složene fuga na fugu.</t>
  </si>
  <si>
    <t>kupaonica, WC, pretprostor poločice 30/30 cm</t>
  </si>
  <si>
    <t>Opločenje  zidova keramičkim pločicama veličine  cca 30 x 30 cm, I klase, složene fuga na fugu. U cijenu uključeno svi rubni profili</t>
  </si>
  <si>
    <r>
      <t xml:space="preserve">Izrada pregradnog zida s jednostrukom metalnom podkonstrukcijom iz CW i UW profila. Zid je nenosiv. Obostrano dvostruko obložen s </t>
    </r>
    <r>
      <rPr>
        <b/>
        <sz val="10"/>
        <rFont val="Arial CE"/>
        <charset val="238"/>
      </rPr>
      <t>Knauf impregniranim (zelenim) pločama</t>
    </r>
    <r>
      <rPr>
        <sz val="10"/>
        <rFont val="Arial CE"/>
        <family val="2"/>
        <charset val="238"/>
      </rPr>
      <t xml:space="preserve"> debljine 2x12,5 mm. Izolacijski sloj od kamene vune "Tervol TW" debljine 7,5 cm.
Ukupna debljina zida 12,5 cm
Zid visine 3,0 m</t>
    </r>
  </si>
  <si>
    <t>žbukani zidovi</t>
  </si>
  <si>
    <t>Bojenje zidova i stropa disperzivnom bojom. Uključivo sa svim potrebnim predradnjama, čišćenje, otprašivanje, gletanje itd.</t>
  </si>
  <si>
    <t>žbukani grede (uključeno struganje stare boje)</t>
  </si>
  <si>
    <t>pretprostor</t>
  </si>
  <si>
    <t>Popravak poda u hodniku uz rampu istovjetnim kermaičkim pločicama. Stavka obuhvaća skidanje oštećenih pločica, uređenje podloge i postava keramičkih pločica.</t>
  </si>
  <si>
    <t>Opločenje bočnih dijelova uz rampu prema višim dijelovima keramičkim pločicama istovjetnim kao keramičke pločice na podu hodnika.</t>
  </si>
  <si>
    <t>Ličenje postojeće drvene stolarije lazurnom bojom. U cijenu uračunato struganje stare boje, zamjena prozorskog kita, brušenje, dvokratno bojanje i završni premaz lazurnom bojom s dodatkom nitro boje.</t>
  </si>
  <si>
    <t>Dobava i postava unutrašnjih jednokrilnih punih lakiranih vrata s masivnim dovratnikom - ulaz u WC. Okov standdrdni za jednokrilna vrata, brava s fiksnim ključem s unutrašnje strane i mogućnošću otključavanja s vanjske strane.
Građevinska veličina otvora 75/205 cm</t>
  </si>
  <si>
    <t>Dobava i postava unutrašnjih preklopnih dvokrilnih (harmo) punih lakiranih vrata s masivnim dovratnikom - ulaz u invalidsku kupaonicu. Okov standdrdni za jednokrilna vrata, brava s fiksnim ključem s unutrašnje strane i mogućnošću otključavanja s vanjske strane.
Građevinska veličina otvora 95/205 cm</t>
  </si>
  <si>
    <t>Pozicija 1</t>
  </si>
  <si>
    <t>Pozicija 2</t>
  </si>
  <si>
    <t>Izrada i postava dvovisinskog rukohvata - ograde obostrano uz rampu. Izvodi se od inox cijevi Ø 50 mm. Učvršćenje u pod i u nosivi zid na ulazu u predprostor. Visina ograde 100 cm, dužina 410 cm.</t>
  </si>
  <si>
    <t>PROMJENA NADVOJA - POSEBNI RADOVI</t>
  </si>
  <si>
    <t>Podizanje visine nadvoja u prolazu iznad rampe. Stavka obuhvaća sljedeće radove:
- otucanje žbuke sa strane prema hodniku i identifikacija visine i vrste nadvoja (armirani beton ili opeka), 0,8 m2
- izrada šlica dimenzije 20/20 cm dužine cijelog raspona nadvoja 154 cm, 
- postava armature, jednostrane oplate i betoniranje betonom C25/30 s dodatkom za bubrenje,
- pažljivo rezanje donjeg dijela nadvoja u kosini prema nagibu rampe za visinu sloja 0-10 cm,
- žbukanje podgleda nadvoja i strane prema hodniku vapnenom žbukom - 2,36 m2</t>
  </si>
  <si>
    <t>Obračun za kompletno izvedeno povišenje nadvoja.</t>
  </si>
  <si>
    <t>Izrada i demontaža privremene pregrade s vratima u hodniku radi sprečavanja prodora prašine i ograđivanja gradilišta. Izvodi se od dasaka obloženo PE folijom međusobno ljepljeno i trakama ljepljeno za zidove, strop i pod.</t>
  </si>
  <si>
    <t>Zamjena ostakljenja na kupaonskom prozoru. Stavka obuhvaća skidanje postojećeg ostakljenja i postava novog termoizolacionog stakla s jednim prozirnim staklom i jednim dekorativnim staklom. Ukupna debljina termoizolacionog stakla kistovjetna postojećem ostakljenju.</t>
  </si>
  <si>
    <t>Opločenje poda rampe čepastom gumom. U cijenu uključeno sve radnje na pripremi površine prem auputama proizvođača gumene obloge.</t>
  </si>
  <si>
    <t>Popravak i stolarsko uređenje dvokrilnih prozora sa nadsvjetlom. Stavka obuhvaća uređenje okova, sustava za zatvaranje, razni popravci i učvršćenja.
Veličina 122/155 cm.</t>
  </si>
  <si>
    <t>Izrada spuštenog stropa vodoravnog podgleda s jednostrukom oblogom gipskatonskim pločama za ukupnu visinu vješanje 5,0 cm. U cijenu uključeno sva potrebna akriliranja spojeva sa zidovima.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</si>
</sst>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 ;[Red]\-#,##0.00\ "/>
    <numFmt numFmtId="165" formatCode="_-* #,##0.00_-;\-* #,##0.00_-;_-* \-??_-;_-@_-"/>
    <numFmt numFmtId="166" formatCode="#,##0.00\ ;[Red]\-#,##0.00\ "/>
    <numFmt numFmtId="167" formatCode="#,##0\ ;[Red]\-#,##0\ "/>
  </numFmts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8"/>
      <name val="Arial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6"/>
        <bgColor indexed="45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165" fontId="5" fillId="0" borderId="0" applyFill="0" applyBorder="0" applyProtection="0">
      <alignment horizontal="right"/>
    </xf>
    <xf numFmtId="0" fontId="7" fillId="0" borderId="0"/>
    <xf numFmtId="0" fontId="8" fillId="0" borderId="0"/>
  </cellStyleXfs>
  <cellXfs count="66">
    <xf numFmtId="0" fontId="0" fillId="0" borderId="0" xfId="0"/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/>
    <xf numFmtId="4" fontId="3" fillId="0" borderId="0" xfId="0" applyNumberFormat="1" applyFont="1" applyBorder="1" applyAlignment="1"/>
    <xf numFmtId="0" fontId="3" fillId="2" borderId="0" xfId="0" applyFont="1" applyFill="1" applyAlignme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vertical="top"/>
    </xf>
    <xf numFmtId="0" fontId="3" fillId="0" borderId="2" xfId="0" applyFont="1" applyBorder="1"/>
    <xf numFmtId="4" fontId="3" fillId="0" borderId="2" xfId="0" applyNumberFormat="1" applyFont="1" applyBorder="1" applyAlignment="1"/>
    <xf numFmtId="4" fontId="3" fillId="0" borderId="3" xfId="0" applyNumberFormat="1" applyFont="1" applyBorder="1" applyAlignment="1"/>
    <xf numFmtId="0" fontId="3" fillId="0" borderId="4" xfId="0" applyFont="1" applyBorder="1" applyAlignment="1">
      <alignment horizontal="right" vertical="top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/>
    <xf numFmtId="4" fontId="3" fillId="0" borderId="4" xfId="0" applyNumberFormat="1" applyFont="1" applyBorder="1" applyAlignment="1"/>
    <xf numFmtId="0" fontId="3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horizontal="left" vertical="top"/>
    </xf>
    <xf numFmtId="0" fontId="1" fillId="0" borderId="0" xfId="0" applyFont="1" applyBorder="1" applyAlignment="1"/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Border="1" applyAlignment="1"/>
    <xf numFmtId="0" fontId="1" fillId="2" borderId="0" xfId="0" applyFont="1" applyFill="1" applyAlignment="1"/>
    <xf numFmtId="0" fontId="1" fillId="0" borderId="0" xfId="0" applyFont="1" applyAlignment="1"/>
    <xf numFmtId="0" fontId="1" fillId="0" borderId="0" xfId="0" applyFont="1" applyAlignment="1">
      <alignment horizontal="left" vertical="top"/>
    </xf>
    <xf numFmtId="4" fontId="1" fillId="0" borderId="0" xfId="0" applyNumberFormat="1" applyFont="1" applyAlignment="1"/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2" borderId="0" xfId="0" applyFont="1" applyFill="1" applyAlignment="1">
      <alignment vertical="top"/>
    </xf>
    <xf numFmtId="4" fontId="1" fillId="2" borderId="0" xfId="0" applyNumberFormat="1" applyFont="1" applyFill="1" applyAlignment="1"/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4" fontId="6" fillId="0" borderId="0" xfId="0" applyNumberFormat="1" applyFont="1"/>
    <xf numFmtId="0" fontId="1" fillId="0" borderId="0" xfId="2" applyFont="1"/>
    <xf numFmtId="0" fontId="1" fillId="0" borderId="0" xfId="0" applyFont="1" applyAlignment="1">
      <alignment vertical="top" wrapText="1"/>
    </xf>
    <xf numFmtId="4" fontId="1" fillId="0" borderId="0" xfId="0" applyNumberFormat="1" applyFont="1"/>
    <xf numFmtId="164" fontId="6" fillId="0" borderId="0" xfId="0" applyNumberFormat="1" applyFont="1"/>
    <xf numFmtId="2" fontId="3" fillId="0" borderId="0" xfId="0" applyNumberFormat="1" applyFont="1" applyAlignment="1">
      <alignment horizontal="right" vertical="top"/>
    </xf>
    <xf numFmtId="0" fontId="3" fillId="0" borderId="0" xfId="0" applyFont="1" applyFill="1" applyAlignment="1">
      <alignment horizontal="left" vertical="top"/>
    </xf>
    <xf numFmtId="0" fontId="1" fillId="0" borderId="5" xfId="0" applyFont="1" applyBorder="1" applyAlignment="1">
      <alignment vertical="top" wrapText="1"/>
    </xf>
    <xf numFmtId="164" fontId="1" fillId="3" borderId="0" xfId="0" applyNumberFormat="1" applyFont="1" applyFill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166" fontId="6" fillId="0" borderId="0" xfId="0" applyNumberFormat="1" applyFont="1"/>
    <xf numFmtId="0" fontId="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0" xfId="0" applyFont="1" applyAlignment="1">
      <alignment horizontal="left" vertical="top"/>
    </xf>
    <xf numFmtId="0" fontId="0" fillId="0" borderId="0" xfId="0" applyFont="1"/>
    <xf numFmtId="0" fontId="6" fillId="0" borderId="0" xfId="3" applyFont="1" applyAlignment="1">
      <alignment vertical="top" wrapText="1"/>
    </xf>
    <xf numFmtId="0" fontId="1" fillId="0" borderId="0" xfId="0" applyFont="1" applyFill="1" applyBorder="1" applyAlignment="1"/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left" vertical="top"/>
    </xf>
    <xf numFmtId="4" fontId="4" fillId="2" borderId="0" xfId="0" applyNumberFormat="1" applyFont="1" applyFill="1" applyAlignment="1"/>
    <xf numFmtId="0" fontId="3" fillId="0" borderId="2" xfId="0" applyFont="1" applyBorder="1" applyAlignment="1"/>
    <xf numFmtId="167" fontId="6" fillId="0" borderId="0" xfId="0" applyNumberFormat="1" applyFont="1"/>
    <xf numFmtId="164" fontId="1" fillId="0" borderId="0" xfId="0" applyNumberFormat="1" applyFont="1" applyAlignment="1"/>
  </cellXfs>
  <cellStyles count="4">
    <cellStyle name="5. jed.cijena" xfId="1"/>
    <cellStyle name="Normal_Sokolgradska-02-TR" xfId="2"/>
    <cellStyle name="Normal_Wulf_gradj_obrt" xfId="3"/>
    <cellStyle name="Normalno" xfId="0" builtinId="0"/>
  </cellStyles>
  <dxfs count="1">
    <dxf>
      <fill>
        <patternFill patternType="none">
          <bgColor indexed="65"/>
        </patternFill>
      </fill>
      <border>
        <bottom style="hair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19050</xdr:rowOff>
    </xdr:from>
    <xdr:to>
      <xdr:col>8</xdr:col>
      <xdr:colOff>800100</xdr:colOff>
      <xdr:row>8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33350" y="342900"/>
          <a:ext cx="6257925" cy="1485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08000" tIns="108000" rIns="108000" bIns="108000" anchor="t" upright="1"/>
        <a:lstStyle/>
        <a:p>
          <a:pPr algn="l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NAPOMENA:</a:t>
          </a:r>
        </a:p>
        <a:p>
          <a:pPr algn="l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U cijenu svake pojedine stavke uključeno:</a:t>
          </a:r>
        </a:p>
        <a:p>
          <a:pPr algn="l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- dobava svog materijala, sav vanjski i unutrašnji transport do mjesta ugradbe.</a:t>
          </a:r>
        </a:p>
        <a:p>
          <a:pPr algn="l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- sve radne platforme, pomične i nepomične skele za radove do visine jedne etaže (cca 3,0 m).</a:t>
          </a:r>
        </a:p>
        <a:p>
          <a:pPr algn="l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- U cijenu stavaka uključeno i odvoz materijala na gradski deponij i ne obračunava se posebno.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enato\My%20Documents\Izbor\Izbor_TR_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E"/>
      <sheetName val="Naslovnica"/>
      <sheetName val="1.  ZEMLJANI"/>
      <sheetName val="2. BET. I ARM_BET"/>
      <sheetName val="3. ARMIRAČKI"/>
      <sheetName val="4. ZIDARSKI"/>
      <sheetName val="5. TESARSKI"/>
      <sheetName val="6. IZOLATERSKI"/>
      <sheetName val="7. FASADERSKI"/>
      <sheetName val="8. LIMARSKI"/>
      <sheetName val="9. SOB. LIČILAČKI"/>
      <sheetName val="10. KERAMIČARSKI"/>
      <sheetName val="11. PARKETARSKI"/>
      <sheetName val="12. STOLARSKI"/>
      <sheetName val="13. AL. BRAVARSKI"/>
      <sheetName val="14. PVC STOLARIJA"/>
      <sheetName val="15. OSTALI"/>
      <sheetName val="REKAPITULACIJA"/>
      <sheetName val="1_  ZEMLJANI"/>
    </sheetNames>
    <sheetDataSet>
      <sheetData sheetId="0" refreshError="1"/>
      <sheetData sheetId="1" refreshError="1"/>
      <sheetData sheetId="2" refreshError="1">
        <row r="3">
          <cell r="A3" t="str">
            <v>01.</v>
          </cell>
          <cell r="D3" t="str">
            <v>ZEMLJANI RADOVI</v>
          </cell>
        </row>
        <row r="5">
          <cell r="D5" t="str">
            <v>NAPOMENA:</v>
          </cell>
        </row>
        <row r="6">
          <cell r="D6" t="str">
            <v>U cijenu svake pojedine stavke uračunato:</v>
          </cell>
        </row>
        <row r="7">
          <cell r="D7" t="str">
            <v>-sav prijevoz iskopanog materijala, ili materijala dobivenog od rušenja, na gradsku deponiju. Posebni se odvoz materijala ne obračunava</v>
          </cell>
        </row>
        <row r="8">
          <cell r="D8" t="str">
            <v>-dobava i ugradnja svog potrebnog materijala, sav unutrašnji i vanjski transport,</v>
          </cell>
        </row>
        <row r="9">
          <cell r="D9" t="str">
            <v>-sve potrebne skele, podupiranja, razupiranja, osiguranje iskopa i susjednih objekata za dubinu iskopa do jedne etaže (3,0 m)</v>
          </cell>
        </row>
        <row r="10">
          <cell r="D10" t="str">
            <v>-izrada i uklanjanje svih prilaznih i radnih rampi,</v>
          </cell>
        </row>
        <row r="11">
          <cell r="D11" t="str">
            <v>-sva eventualna ispumpavanja voda u građevinskoj jami ili djelovima zgrade.</v>
          </cell>
        </row>
        <row r="12">
          <cell r="B12" t="str">
            <v xml:space="preserve"> </v>
          </cell>
        </row>
        <row r="13">
          <cell r="A13" t="str">
            <v xml:space="preserve"> </v>
          </cell>
          <cell r="B13" t="str">
            <v xml:space="preserve"> </v>
          </cell>
        </row>
        <row r="14">
          <cell r="A14" t="str">
            <v xml:space="preserve"> </v>
          </cell>
          <cell r="B14" t="str">
            <v xml:space="preserve"> </v>
          </cell>
        </row>
        <row r="15">
          <cell r="A15" t="str">
            <v>01.</v>
          </cell>
          <cell r="B15">
            <v>1</v>
          </cell>
          <cell r="D15" t="str">
            <v xml:space="preserve">Strojni široki iskop u zemlji za podrum. Iskop do dubine ~500cm). U cijenu su uračunata sva potrebna podupiranja i razupiranja, osiguranje iskopa i susjednih objekata, izrada prilaznih rampi, eventualni rad u vodi. Radovi vezani za osiguranje građevinske </v>
          </cell>
        </row>
        <row r="16">
          <cell r="A16" t="str">
            <v xml:space="preserve"> </v>
          </cell>
          <cell r="B16" t="str">
            <v xml:space="preserve"> </v>
          </cell>
          <cell r="E16" t="str">
            <v xml:space="preserve">m3 </v>
          </cell>
          <cell r="F16">
            <v>1478.559</v>
          </cell>
        </row>
        <row r="17">
          <cell r="A17" t="str">
            <v xml:space="preserve"> </v>
          </cell>
          <cell r="B17" t="str">
            <v xml:space="preserve"> </v>
          </cell>
        </row>
        <row r="18">
          <cell r="A18" t="str">
            <v>01.</v>
          </cell>
          <cell r="B18">
            <v>2</v>
          </cell>
          <cell r="D18" t="str">
            <v>Planiranje dna građevinske jame širokog iskopa i iskopa za trakaste temelje s točnošću ± 3 cm i nabijanje do modula stišljivosti tla od M=7000 kN/m3. Obračun po m2 isplanirane površine.</v>
          </cell>
        </row>
        <row r="19">
          <cell r="A19" t="str">
            <v xml:space="preserve"> </v>
          </cell>
          <cell r="B19" t="str">
            <v xml:space="preserve"> </v>
          </cell>
          <cell r="E19" t="str">
            <v xml:space="preserve">m2 </v>
          </cell>
          <cell r="F19">
            <v>301.49</v>
          </cell>
        </row>
        <row r="20">
          <cell r="A20" t="str">
            <v xml:space="preserve"> </v>
          </cell>
          <cell r="B20" t="str">
            <v xml:space="preserve"> </v>
          </cell>
        </row>
        <row r="21">
          <cell r="A21" t="str">
            <v>01.</v>
          </cell>
          <cell r="B21">
            <v>3</v>
          </cell>
          <cell r="D21" t="str">
            <v>Nasipavanje uz obodne zidove podruma materijalom dobivenim iz iskopa s nabijanjem u slojevima od 50 cm do modula stišljivosti tla od M=7000 kN/m3.</v>
          </cell>
        </row>
        <row r="22">
          <cell r="A22" t="str">
            <v xml:space="preserve"> </v>
          </cell>
          <cell r="B22" t="str">
            <v xml:space="preserve"> </v>
          </cell>
          <cell r="E22" t="str">
            <v>m3</v>
          </cell>
          <cell r="F22">
            <v>19.487600000000004</v>
          </cell>
        </row>
        <row r="23">
          <cell r="A23" t="str">
            <v xml:space="preserve"> </v>
          </cell>
          <cell r="B23" t="str">
            <v xml:space="preserve"> </v>
          </cell>
        </row>
        <row r="24">
          <cell r="A24" t="str">
            <v>01.</v>
          </cell>
          <cell r="B24">
            <v>4</v>
          </cell>
          <cell r="D24" t="str">
            <v>Izrada kamenog nabačaja (kaldrme) od kamena lomljenca debljine 15 cm s nabijanjem i izravnavanjem s točnošću ± 3 cm.</v>
          </cell>
        </row>
        <row r="25">
          <cell r="A25" t="str">
            <v xml:space="preserve"> </v>
          </cell>
          <cell r="B25" t="str">
            <v xml:space="preserve"> </v>
          </cell>
          <cell r="E25" t="str">
            <v xml:space="preserve">m3  </v>
          </cell>
          <cell r="F25">
            <v>45.223500000000001</v>
          </cell>
        </row>
        <row r="26">
          <cell r="A26" t="str">
            <v xml:space="preserve"> </v>
          </cell>
          <cell r="B26" t="str">
            <v xml:space="preserve"> </v>
          </cell>
        </row>
        <row r="28">
          <cell r="A28" t="str">
            <v>01.</v>
          </cell>
          <cell r="D28" t="str">
            <v>UKUPNO ZEMLJANI RADOVI: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showZeros="0" tabSelected="1" topLeftCell="A139" zoomScaleNormal="100" zoomScaleSheetLayoutView="85" workbookViewId="0"/>
  </sheetViews>
  <sheetFormatPr defaultRowHeight="12.75" x14ac:dyDescent="0.2"/>
  <cols>
    <col min="1" max="1" width="3.5703125" style="1" bestFit="1" customWidth="1"/>
    <col min="2" max="2" width="3.140625" style="2" bestFit="1" customWidth="1"/>
    <col min="3" max="3" width="3.140625" style="23" customWidth="1"/>
    <col min="4" max="4" width="41.140625" style="29" customWidth="1"/>
    <col min="5" max="5" width="7.140625" style="26" customWidth="1"/>
    <col min="6" max="6" width="8.28515625" style="28" customWidth="1"/>
    <col min="7" max="7" width="9.140625" style="28"/>
    <col min="8" max="8" width="1.5703125" style="28" customWidth="1"/>
    <col min="9" max="9" width="12.28515625" style="28" customWidth="1"/>
    <col min="10" max="10" width="2.7109375" style="26" customWidth="1"/>
    <col min="11" max="16384" width="9.140625" style="23"/>
  </cols>
  <sheetData>
    <row r="1" spans="1:10" x14ac:dyDescent="0.2">
      <c r="F1" s="28">
        <v>5</v>
      </c>
    </row>
    <row r="2" spans="1:10" x14ac:dyDescent="0.2">
      <c r="J2" s="25"/>
    </row>
    <row r="3" spans="1:10" x14ac:dyDescent="0.2">
      <c r="D3" s="34"/>
      <c r="J3" s="25"/>
    </row>
    <row r="4" spans="1:10" x14ac:dyDescent="0.2">
      <c r="D4" s="34"/>
      <c r="J4" s="25"/>
    </row>
    <row r="5" spans="1:10" x14ac:dyDescent="0.2">
      <c r="D5" s="34"/>
      <c r="J5" s="25"/>
    </row>
    <row r="6" spans="1:10" x14ac:dyDescent="0.2">
      <c r="D6" s="34"/>
      <c r="J6" s="25"/>
    </row>
    <row r="7" spans="1:10" ht="54.75" customHeight="1" x14ac:dyDescent="0.2">
      <c r="A7" s="1" t="str">
        <f>IF(OR(B7="",B7= " ")," ",#REF!)</f>
        <v xml:space="preserve"> </v>
      </c>
      <c r="B7" s="2" t="str">
        <f>IF(AND(D7&gt;0,NOT(D7=" "),NOT(D6&gt;0)),1+(COUNTIF(#REF!,"&gt;0"))," ")</f>
        <v xml:space="preserve"> </v>
      </c>
      <c r="D7" s="34"/>
      <c r="J7" s="25"/>
    </row>
    <row r="8" spans="1:10" x14ac:dyDescent="0.2">
      <c r="D8" s="35"/>
      <c r="F8" s="42" t="s">
        <v>22</v>
      </c>
      <c r="J8" s="25"/>
    </row>
    <row r="9" spans="1:10" ht="13.5" thickBot="1" x14ac:dyDescent="0.25">
      <c r="A9" s="1" t="str">
        <f>IF(OR(B9="",B9= " ")," ",#REF!)</f>
        <v xml:space="preserve"> </v>
      </c>
      <c r="C9" s="22"/>
      <c r="D9" s="36"/>
      <c r="E9" s="21"/>
      <c r="F9" s="24"/>
      <c r="G9" s="24"/>
      <c r="H9" s="24"/>
      <c r="I9" s="24"/>
      <c r="J9" s="25"/>
    </row>
    <row r="10" spans="1:10" s="7" customFormat="1" ht="13.5" thickBot="1" x14ac:dyDescent="0.25">
      <c r="A10" s="8" t="s">
        <v>7</v>
      </c>
      <c r="B10" s="9"/>
      <c r="C10" s="10"/>
      <c r="D10" s="33" t="s">
        <v>40</v>
      </c>
      <c r="E10" s="11"/>
      <c r="F10" s="12"/>
      <c r="G10" s="12"/>
      <c r="H10" s="12"/>
      <c r="I10" s="13"/>
      <c r="J10" s="47"/>
    </row>
    <row r="11" spans="1:10" x14ac:dyDescent="0.2">
      <c r="A11" s="1" t="str">
        <f>IF(OR(B11="",B11= " ")," ",#REF!)</f>
        <v xml:space="preserve"> </v>
      </c>
      <c r="B11" s="2" t="str">
        <f>IF(AND(D11&gt;0,NOT(D11=" "),NOT(D10&gt;0)),1+(COUNTIF($B$9:B10,"&gt;0"))," ")</f>
        <v xml:space="preserve"> </v>
      </c>
      <c r="C11" s="22"/>
      <c r="D11" s="36"/>
      <c r="E11" s="21"/>
      <c r="F11" s="42" t="s">
        <v>22</v>
      </c>
      <c r="G11" s="24"/>
      <c r="H11" s="24"/>
      <c r="I11" s="24"/>
      <c r="J11" s="25"/>
    </row>
    <row r="12" spans="1:10" s="40" customFormat="1" x14ac:dyDescent="0.2">
      <c r="A12" s="44"/>
      <c r="B12" s="45"/>
      <c r="C12" s="23"/>
      <c r="D12" s="41"/>
      <c r="E12" s="48"/>
      <c r="F12" s="39" t="s">
        <v>22</v>
      </c>
      <c r="G12" s="28"/>
      <c r="H12" s="28"/>
      <c r="I12" s="28"/>
      <c r="J12" s="25"/>
    </row>
    <row r="13" spans="1:10" s="30" customFormat="1" x14ac:dyDescent="0.2">
      <c r="A13" s="44"/>
      <c r="B13" s="45"/>
      <c r="C13" s="23"/>
      <c r="D13" s="46" t="s">
        <v>26</v>
      </c>
      <c r="F13" s="39" t="s">
        <v>22</v>
      </c>
      <c r="G13" s="28"/>
      <c r="H13" s="65"/>
      <c r="I13" s="28"/>
      <c r="J13" s="47"/>
    </row>
    <row r="14" spans="1:10" x14ac:dyDescent="0.2">
      <c r="A14" s="1" t="str">
        <f t="shared" ref="A14:A15" si="0">IF(OR(B14="",B14= " ")," ",$A$10)</f>
        <v xml:space="preserve"> </v>
      </c>
      <c r="B14" s="2" t="str">
        <f>IF(AND(D14&gt;0,NOT(D14=" "),NOT(D11&gt;0)),1+(COUNTIF($B$9:B11,"&gt;0"))," ")</f>
        <v xml:space="preserve"> </v>
      </c>
      <c r="C14" s="22"/>
      <c r="D14" s="36"/>
      <c r="E14" s="21"/>
      <c r="F14" s="42"/>
      <c r="G14" s="24"/>
      <c r="H14" s="24"/>
      <c r="I14" s="24"/>
      <c r="J14" s="25"/>
    </row>
    <row r="15" spans="1:10" ht="38.25" x14ac:dyDescent="0.2">
      <c r="A15" s="1" t="str">
        <f t="shared" si="0"/>
        <v>01.</v>
      </c>
      <c r="B15" s="2">
        <f>IF(AND(D15&gt;0,NOT(D15=" "),NOT(D14&gt;0)),1+(COUNTIF($B$9:B14,"&gt;0"))," ")</f>
        <v>1</v>
      </c>
      <c r="C15" s="22"/>
      <c r="D15" s="36" t="s">
        <v>5</v>
      </c>
      <c r="E15" s="21"/>
      <c r="F15" s="51" t="s">
        <v>22</v>
      </c>
      <c r="G15" s="24"/>
      <c r="H15" s="24"/>
      <c r="I15" s="28" t="str">
        <f t="shared" ref="I15:I29" si="1">IF(ISNUMBER(F15),F15*G15,"")</f>
        <v/>
      </c>
      <c r="J15" s="25"/>
    </row>
    <row r="16" spans="1:10" ht="25.5" x14ac:dyDescent="0.2">
      <c r="A16" s="1" t="str">
        <f t="shared" ref="A16:A24" si="2">IF(OR(B16="",B16= " ")," ",$A$10)</f>
        <v xml:space="preserve"> </v>
      </c>
      <c r="B16" s="2" t="str">
        <f>IF(AND(D16&gt;0,NOT(D16=" "),NOT(D15&gt;0)),1+(COUNTIF($B$9:B15,"&gt;0"))," ")</f>
        <v xml:space="preserve"> </v>
      </c>
      <c r="C16" s="22" t="s">
        <v>10</v>
      </c>
      <c r="D16" s="36" t="s">
        <v>44</v>
      </c>
      <c r="E16" s="21" t="s">
        <v>18</v>
      </c>
      <c r="F16" s="64">
        <v>1</v>
      </c>
      <c r="H16" s="26"/>
      <c r="I16" s="28">
        <f t="shared" si="1"/>
        <v>0</v>
      </c>
      <c r="J16" s="25"/>
    </row>
    <row r="17" spans="1:10" ht="38.25" x14ac:dyDescent="0.2">
      <c r="A17" s="1" t="str">
        <f t="shared" si="2"/>
        <v xml:space="preserve"> </v>
      </c>
      <c r="B17" s="2" t="str">
        <f>IF(AND(D17&gt;0,NOT(D17=" "),NOT(D16&gt;0)),1+(COUNTIF($B$9:B16,"&gt;0"))," ")</f>
        <v xml:space="preserve"> </v>
      </c>
      <c r="C17" s="22" t="s">
        <v>11</v>
      </c>
      <c r="D17" s="36" t="s">
        <v>45</v>
      </c>
      <c r="E17" s="21" t="s">
        <v>18</v>
      </c>
      <c r="F17" s="64">
        <v>1</v>
      </c>
      <c r="H17" s="26"/>
      <c r="I17" s="28">
        <f t="shared" si="1"/>
        <v>0</v>
      </c>
      <c r="J17" s="25"/>
    </row>
    <row r="18" spans="1:10" x14ac:dyDescent="0.2">
      <c r="A18" s="1" t="str">
        <f t="shared" si="2"/>
        <v xml:space="preserve"> </v>
      </c>
      <c r="B18" s="2" t="str">
        <f>IF(AND(D18&gt;0,NOT(D18=" "),NOT(D17&gt;0)),1+(COUNTIF($B$9:B17,"&gt;0"))," ")</f>
        <v xml:space="preserve"> </v>
      </c>
      <c r="C18" s="22" t="s">
        <v>12</v>
      </c>
      <c r="D18" s="36" t="s">
        <v>6</v>
      </c>
      <c r="E18" s="21" t="s">
        <v>18</v>
      </c>
      <c r="F18" s="64">
        <v>1</v>
      </c>
      <c r="H18" s="26"/>
      <c r="I18" s="28">
        <f t="shared" si="1"/>
        <v>0</v>
      </c>
      <c r="J18" s="25"/>
    </row>
    <row r="19" spans="1:10" x14ac:dyDescent="0.2">
      <c r="A19" s="1" t="str">
        <f t="shared" si="2"/>
        <v xml:space="preserve"> </v>
      </c>
      <c r="B19" s="2" t="str">
        <f>IF(AND(D19&gt;0,NOT(D19=" "),NOT(D18&gt;0)),1+(COUNTIF($B$9:B18,"&gt;0"))," ")</f>
        <v xml:space="preserve"> </v>
      </c>
      <c r="C19" s="22"/>
      <c r="D19" s="36"/>
      <c r="E19" s="21"/>
      <c r="F19" s="64"/>
      <c r="H19" s="26"/>
      <c r="I19" s="28" t="str">
        <f t="shared" si="1"/>
        <v/>
      </c>
      <c r="J19" s="25"/>
    </row>
    <row r="20" spans="1:10" ht="25.5" x14ac:dyDescent="0.2">
      <c r="A20" s="1" t="str">
        <f t="shared" si="2"/>
        <v>01.</v>
      </c>
      <c r="B20" s="2">
        <f>IF(AND(D20&gt;0,NOT(D20=" "),NOT(D19&gt;0)),1+(COUNTIF($B$9:B19,"&gt;0"))," ")</f>
        <v>2</v>
      </c>
      <c r="C20" s="22"/>
      <c r="D20" s="36" t="s">
        <v>49</v>
      </c>
      <c r="E20" s="21"/>
      <c r="F20" s="51" t="s">
        <v>22</v>
      </c>
      <c r="H20" s="26"/>
      <c r="I20" s="28" t="str">
        <f t="shared" si="1"/>
        <v/>
      </c>
      <c r="J20" s="25"/>
    </row>
    <row r="21" spans="1:10" ht="25.5" x14ac:dyDescent="0.2">
      <c r="A21" s="1" t="str">
        <f t="shared" si="2"/>
        <v xml:space="preserve"> </v>
      </c>
      <c r="B21" s="2" t="str">
        <f>IF(AND(D21&gt;0,NOT(D21=" "),NOT(D20&gt;0)),1+(COUNTIF($B$9:B20,"&gt;0"))," ")</f>
        <v xml:space="preserve"> </v>
      </c>
      <c r="C21" s="22" t="s">
        <v>10</v>
      </c>
      <c r="D21" s="36" t="s">
        <v>46</v>
      </c>
      <c r="E21" s="59" t="s">
        <v>13</v>
      </c>
      <c r="F21" s="51">
        <v>5</v>
      </c>
      <c r="H21" s="26"/>
      <c r="I21" s="28">
        <f t="shared" si="1"/>
        <v>0</v>
      </c>
      <c r="J21" s="25"/>
    </row>
    <row r="22" spans="1:10" ht="25.5" x14ac:dyDescent="0.2">
      <c r="A22" s="1" t="str">
        <f t="shared" si="2"/>
        <v xml:space="preserve"> </v>
      </c>
      <c r="B22" s="2" t="str">
        <f>IF(AND(D22&gt;0,NOT(D22=" "),NOT(D21&gt;0)),1+(COUNTIF($B$9:B21,"&gt;0"))," ")</f>
        <v xml:space="preserve"> </v>
      </c>
      <c r="C22" s="22" t="s">
        <v>11</v>
      </c>
      <c r="D22" s="36" t="s">
        <v>47</v>
      </c>
      <c r="E22" s="59" t="s">
        <v>19</v>
      </c>
      <c r="F22" s="51">
        <v>0.5</v>
      </c>
      <c r="H22" s="26"/>
      <c r="I22" s="28">
        <f t="shared" si="1"/>
        <v>0</v>
      </c>
      <c r="J22" s="25"/>
    </row>
    <row r="23" spans="1:10" x14ac:dyDescent="0.2">
      <c r="A23" s="1" t="str">
        <f t="shared" si="2"/>
        <v xml:space="preserve"> </v>
      </c>
      <c r="B23" s="2" t="str">
        <f>IF(AND(D23&gt;0,NOT(D23=" "),NOT(D22&gt;0)),1+(COUNTIF($B$9:B22,"&gt;0"))," ")</f>
        <v xml:space="preserve"> </v>
      </c>
      <c r="C23" s="22"/>
      <c r="D23" s="36"/>
      <c r="E23" s="21"/>
      <c r="F23" s="51" t="s">
        <v>22</v>
      </c>
      <c r="H23" s="26"/>
      <c r="I23" s="28" t="str">
        <f t="shared" si="1"/>
        <v/>
      </c>
      <c r="J23" s="25"/>
    </row>
    <row r="24" spans="1:10" ht="25.5" x14ac:dyDescent="0.2">
      <c r="A24" s="1" t="str">
        <f t="shared" si="2"/>
        <v>01.</v>
      </c>
      <c r="B24" s="2">
        <f>IF(AND(D24&gt;0,NOT(D24=" "),NOT(D23&gt;0)),1+(COUNTIF($B$9:B23,"&gt;0"))," ")</f>
        <v>3</v>
      </c>
      <c r="C24" s="22"/>
      <c r="D24" s="36" t="s">
        <v>48</v>
      </c>
      <c r="E24" s="21"/>
      <c r="F24" s="51" t="s">
        <v>22</v>
      </c>
      <c r="H24" s="26"/>
      <c r="I24" s="28" t="str">
        <f t="shared" si="1"/>
        <v/>
      </c>
      <c r="J24" s="25"/>
    </row>
    <row r="25" spans="1:10" x14ac:dyDescent="0.2">
      <c r="A25" s="1" t="str">
        <f t="shared" ref="A25:A30" si="3">IF(OR(B25="",B25= " ")," ",$A$10)</f>
        <v xml:space="preserve"> </v>
      </c>
      <c r="B25" s="2" t="str">
        <f>IF(AND(D25&gt;0,NOT(D25=" "),NOT(D24&gt;0)),1+(COUNTIF($B$9:B24,"&gt;0"))," ")</f>
        <v xml:space="preserve"> </v>
      </c>
      <c r="C25" s="22"/>
      <c r="D25" s="36"/>
      <c r="E25" s="21" t="s">
        <v>13</v>
      </c>
      <c r="F25" s="51">
        <v>13.7</v>
      </c>
      <c r="H25" s="26"/>
      <c r="I25" s="28">
        <f t="shared" si="1"/>
        <v>0</v>
      </c>
      <c r="J25" s="25"/>
    </row>
    <row r="26" spans="1:10" x14ac:dyDescent="0.2">
      <c r="A26" s="1" t="str">
        <f t="shared" si="3"/>
        <v xml:space="preserve"> </v>
      </c>
      <c r="B26" s="2" t="str">
        <f>IF(AND(D26&gt;0,NOT(D26=" "),NOT(D25&gt;0)),1+(COUNTIF($B$9:B25,"&gt;0"))," ")</f>
        <v xml:space="preserve"> </v>
      </c>
      <c r="C26" s="22"/>
      <c r="D26" s="36"/>
      <c r="E26" s="21"/>
      <c r="F26" s="51"/>
      <c r="H26" s="26"/>
      <c r="I26" s="28" t="str">
        <f t="shared" si="1"/>
        <v/>
      </c>
      <c r="J26" s="25"/>
    </row>
    <row r="27" spans="1:10" ht="51" x14ac:dyDescent="0.2">
      <c r="A27" s="1" t="str">
        <f t="shared" si="3"/>
        <v>01.</v>
      </c>
      <c r="B27" s="2">
        <f>IF(AND(D27&gt;0,NOT(D27=" "),NOT(D26&gt;0)),1+(COUNTIF($B$9:B26,"&gt;0"))," ")</f>
        <v>4</v>
      </c>
      <c r="C27" s="22"/>
      <c r="D27" s="36" t="str">
        <f>"Isto kao stavka "&amp;A24&amp;B24&amp;" samo razbijanje kod izgradnje rampe za dubinu 20-55 cm. Rad treba obavljati pažljivo i beton treba rezati prema dijelu poda koji se ne razbija."</f>
        <v>Isto kao stavka 01.3 samo razbijanje kod izgradnje rampe za dubinu 20-55 cm. Rad treba obavljati pažljivo i beton treba rezati prema dijelu poda koji se ne razbija.</v>
      </c>
      <c r="E27" s="21"/>
      <c r="F27" s="51"/>
      <c r="H27" s="26"/>
      <c r="I27" s="28" t="str">
        <f t="shared" si="1"/>
        <v/>
      </c>
      <c r="J27" s="25"/>
    </row>
    <row r="28" spans="1:10" x14ac:dyDescent="0.2">
      <c r="A28" s="1" t="str">
        <f t="shared" si="3"/>
        <v xml:space="preserve"> </v>
      </c>
      <c r="B28" s="2" t="str">
        <f>IF(AND(D28&gt;0,NOT(D28=" "),NOT(D27&gt;0)),1+(COUNTIF($B$9:B27,"&gt;0"))," ")</f>
        <v xml:space="preserve"> </v>
      </c>
      <c r="C28" s="22"/>
      <c r="D28" s="36"/>
      <c r="E28" s="21" t="s">
        <v>13</v>
      </c>
      <c r="F28" s="51">
        <v>6.3</v>
      </c>
      <c r="H28" s="26"/>
      <c r="I28" s="28">
        <f t="shared" si="1"/>
        <v>0</v>
      </c>
      <c r="J28" s="25"/>
    </row>
    <row r="29" spans="1:10" x14ac:dyDescent="0.2">
      <c r="A29" s="1" t="str">
        <f t="shared" si="3"/>
        <v xml:space="preserve"> </v>
      </c>
      <c r="B29" s="2" t="str">
        <f>IF(AND(D29&gt;0,NOT(D29=" "),NOT(D28&gt;0)),1+(COUNTIF($B$9:B28,"&gt;0"))," ")</f>
        <v xml:space="preserve"> </v>
      </c>
      <c r="C29" s="22"/>
      <c r="D29" s="36"/>
      <c r="E29" s="21"/>
      <c r="F29" s="51" t="s">
        <v>22</v>
      </c>
      <c r="H29" s="26"/>
      <c r="I29" s="28" t="str">
        <f t="shared" si="1"/>
        <v/>
      </c>
      <c r="J29" s="25"/>
    </row>
    <row r="30" spans="1:10" ht="38.25" x14ac:dyDescent="0.2">
      <c r="A30" s="1" t="str">
        <f t="shared" si="3"/>
        <v>01.</v>
      </c>
      <c r="B30" s="2">
        <f>IF(AND(D30&gt;0,NOT(D30=" "),NOT(D29&gt;0)),1+(COUNTIF($B$9:B29,"&gt;0"))," ")</f>
        <v>5</v>
      </c>
      <c r="C30" s="22"/>
      <c r="D30" s="36" t="s">
        <v>50</v>
      </c>
      <c r="E30" s="21"/>
      <c r="F30" s="51" t="s">
        <v>22</v>
      </c>
      <c r="H30" s="26"/>
      <c r="I30" s="28" t="str">
        <f t="shared" ref="I30:I93" si="4">IF(ISNUMBER(F30),F30*G30,"")</f>
        <v/>
      </c>
      <c r="J30" s="25"/>
    </row>
    <row r="31" spans="1:10" x14ac:dyDescent="0.2">
      <c r="A31" s="1" t="str">
        <f t="shared" ref="A31:A38" si="5">IF(OR(B31="",B31= " ")," ",$A$10)</f>
        <v xml:space="preserve"> </v>
      </c>
      <c r="B31" s="2" t="str">
        <f>IF(AND(D31&gt;0,NOT(D31=" "),NOT(D30&gt;0)),1+(COUNTIF($B$9:B30,"&gt;0"))," ")</f>
        <v xml:space="preserve"> </v>
      </c>
      <c r="C31" s="22"/>
      <c r="D31" s="36"/>
      <c r="E31" s="21" t="s">
        <v>13</v>
      </c>
      <c r="F31" s="51">
        <v>30.900000000000002</v>
      </c>
      <c r="H31" s="26"/>
      <c r="I31" s="28">
        <f t="shared" si="4"/>
        <v>0</v>
      </c>
      <c r="J31" s="25"/>
    </row>
    <row r="32" spans="1:10" x14ac:dyDescent="0.2">
      <c r="A32" s="1" t="str">
        <f t="shared" si="5"/>
        <v xml:space="preserve"> </v>
      </c>
      <c r="B32" s="2" t="str">
        <f>IF(AND(D32&gt;0,NOT(D32=" "),NOT(D31&gt;0)),1+(COUNTIF($B$9:B31,"&gt;0"))," ")</f>
        <v xml:space="preserve"> </v>
      </c>
      <c r="C32" s="22"/>
      <c r="D32" s="36"/>
      <c r="E32" s="59"/>
      <c r="F32" s="51" t="s">
        <v>22</v>
      </c>
      <c r="H32" s="26"/>
      <c r="I32" s="28" t="str">
        <f t="shared" si="4"/>
        <v/>
      </c>
      <c r="J32" s="25"/>
    </row>
    <row r="33" spans="1:10" ht="38.25" x14ac:dyDescent="0.2">
      <c r="A33" s="1" t="str">
        <f t="shared" si="5"/>
        <v>01.</v>
      </c>
      <c r="B33" s="2">
        <f>IF(AND(D33&gt;0,NOT(D33=" "),NOT(D32&gt;0)),1+(COUNTIF($B$9:B32,"&gt;0"))," ")</f>
        <v>6</v>
      </c>
      <c r="C33" s="22"/>
      <c r="D33" s="36" t="s">
        <v>51</v>
      </c>
      <c r="E33" s="59"/>
      <c r="F33" s="51" t="s">
        <v>22</v>
      </c>
      <c r="H33" s="26"/>
      <c r="I33" s="28" t="str">
        <f t="shared" si="4"/>
        <v/>
      </c>
      <c r="J33" s="25"/>
    </row>
    <row r="34" spans="1:10" x14ac:dyDescent="0.2">
      <c r="A34" s="1" t="str">
        <f t="shared" si="5"/>
        <v xml:space="preserve"> </v>
      </c>
      <c r="B34" s="2" t="str">
        <f>IF(AND(D34&gt;0,NOT(D34=" "),NOT(D33&gt;0)),1+(COUNTIF($B$9:B33,"&gt;0"))," ")</f>
        <v xml:space="preserve"> </v>
      </c>
      <c r="C34" s="22"/>
      <c r="D34" s="36"/>
      <c r="E34" s="21" t="s">
        <v>13</v>
      </c>
      <c r="F34" s="51">
        <v>37.300000000000004</v>
      </c>
      <c r="H34" s="26"/>
      <c r="I34" s="28">
        <f t="shared" si="4"/>
        <v>0</v>
      </c>
      <c r="J34" s="25"/>
    </row>
    <row r="35" spans="1:10" s="40" customFormat="1" x14ac:dyDescent="0.2">
      <c r="A35" s="1" t="str">
        <f t="shared" si="5"/>
        <v xml:space="preserve"> </v>
      </c>
      <c r="B35" s="2" t="str">
        <f>IF(AND(D35&gt;0,NOT(D35=" "),NOT(D34&gt;0)),1+(COUNTIF($B$9:B34,"&gt;0"))," ")</f>
        <v xml:space="preserve"> </v>
      </c>
      <c r="C35" s="23"/>
      <c r="D35" s="41" t="s">
        <v>8</v>
      </c>
      <c r="E35" s="48"/>
      <c r="F35" s="51" t="s">
        <v>22</v>
      </c>
      <c r="G35" s="28"/>
      <c r="H35" s="26"/>
      <c r="I35" s="28" t="str">
        <f t="shared" si="4"/>
        <v/>
      </c>
      <c r="J35" s="25"/>
    </row>
    <row r="36" spans="1:10" s="30" customFormat="1" x14ac:dyDescent="0.2">
      <c r="A36" s="1" t="str">
        <f t="shared" si="5"/>
        <v xml:space="preserve"> </v>
      </c>
      <c r="B36" s="2" t="str">
        <f>IF(AND(D36&gt;0,NOT(D36=" "),NOT(D35&gt;0)),1+(COUNTIF($B$9:B35,"&gt;0"))," ")</f>
        <v xml:space="preserve"> </v>
      </c>
      <c r="C36" s="23"/>
      <c r="D36" s="46" t="s">
        <v>27</v>
      </c>
      <c r="F36" s="51" t="s">
        <v>22</v>
      </c>
      <c r="G36" s="28"/>
      <c r="H36" s="26"/>
      <c r="I36" s="28" t="str">
        <f t="shared" si="4"/>
        <v/>
      </c>
      <c r="J36" s="47"/>
    </row>
    <row r="37" spans="1:10" x14ac:dyDescent="0.2">
      <c r="A37" s="1" t="str">
        <f t="shared" si="5"/>
        <v xml:space="preserve"> </v>
      </c>
      <c r="B37" s="2" t="str">
        <f>IF(AND(D37&gt;0,NOT(D37=" "),NOT(D36&gt;0)),1+(COUNTIF($B$9:B36,"&gt;0"))," ")</f>
        <v xml:space="preserve"> </v>
      </c>
      <c r="C37" s="22"/>
      <c r="D37" s="36"/>
      <c r="E37" s="59"/>
      <c r="F37" s="51" t="s">
        <v>22</v>
      </c>
      <c r="H37" s="26"/>
      <c r="I37" s="28" t="str">
        <f t="shared" si="4"/>
        <v/>
      </c>
      <c r="J37" s="25"/>
    </row>
    <row r="38" spans="1:10" ht="51" x14ac:dyDescent="0.2">
      <c r="A38" s="1" t="str">
        <f t="shared" si="5"/>
        <v>01.</v>
      </c>
      <c r="B38" s="2">
        <f>IF(AND(D38&gt;0,NOT(D38=" "),NOT(D37&gt;0)),1+(COUNTIF($B$9:B37,"&gt;0"))," ")</f>
        <v>7</v>
      </c>
      <c r="C38" s="22"/>
      <c r="D38" s="36" t="s">
        <v>52</v>
      </c>
      <c r="E38" s="59"/>
      <c r="F38" s="51" t="s">
        <v>22</v>
      </c>
      <c r="H38" s="26"/>
      <c r="I38" s="28" t="str">
        <f t="shared" si="4"/>
        <v/>
      </c>
      <c r="J38" s="25"/>
    </row>
    <row r="39" spans="1:10" x14ac:dyDescent="0.2">
      <c r="A39" s="1" t="str">
        <f t="shared" ref="A39:A45" si="6">IF(OR(B39="",B39= " ")," ",$A$10)</f>
        <v xml:space="preserve"> </v>
      </c>
      <c r="B39" s="2" t="str">
        <f>IF(AND(D39&gt;0,NOT(D39=" "),NOT(D38&gt;0)),1+(COUNTIF($B$9:B38,"&gt;0"))," ")</f>
        <v xml:space="preserve"> </v>
      </c>
      <c r="C39" s="22"/>
      <c r="D39" s="36"/>
      <c r="E39" s="59" t="s">
        <v>19</v>
      </c>
      <c r="F39" s="51">
        <v>1.9000000000000001</v>
      </c>
      <c r="H39" s="26"/>
      <c r="I39" s="28">
        <f t="shared" si="4"/>
        <v>0</v>
      </c>
      <c r="J39" s="25"/>
    </row>
    <row r="40" spans="1:10" x14ac:dyDescent="0.2">
      <c r="A40" s="1" t="str">
        <f t="shared" si="6"/>
        <v xml:space="preserve"> </v>
      </c>
      <c r="B40" s="2" t="str">
        <f>IF(AND(D40&gt;0,NOT(D40=" "),NOT(D39&gt;0)),1+(COUNTIF($B$9:B39,"&gt;0"))," ")</f>
        <v xml:space="preserve"> </v>
      </c>
      <c r="C40" s="22"/>
      <c r="D40" s="36"/>
      <c r="E40" s="59"/>
      <c r="F40" s="51"/>
      <c r="H40" s="26"/>
      <c r="I40" s="28" t="str">
        <f t="shared" si="4"/>
        <v/>
      </c>
      <c r="J40" s="25"/>
    </row>
    <row r="41" spans="1:10" ht="38.25" x14ac:dyDescent="0.2">
      <c r="A41" s="1" t="str">
        <f t="shared" si="6"/>
        <v>01.</v>
      </c>
      <c r="B41" s="2">
        <f>IF(AND(D41&gt;0,NOT(D41=" "),NOT(D40&gt;0)),1+(COUNTIF($B$9:B40,"&gt;0"))," ")</f>
        <v>8</v>
      </c>
      <c r="C41" s="22"/>
      <c r="D41" s="36" t="s">
        <v>53</v>
      </c>
      <c r="E41" s="59"/>
      <c r="F41" s="51"/>
      <c r="H41" s="26"/>
      <c r="I41" s="28" t="str">
        <f t="shared" si="4"/>
        <v/>
      </c>
      <c r="J41" s="25"/>
    </row>
    <row r="42" spans="1:10" x14ac:dyDescent="0.2">
      <c r="A42" s="1" t="str">
        <f t="shared" si="6"/>
        <v xml:space="preserve"> </v>
      </c>
      <c r="B42" s="2" t="str">
        <f>IF(AND(D42&gt;0,NOT(D42=" "),NOT(D41&gt;0)),1+(COUNTIF($B$9:B41,"&gt;0"))," ")</f>
        <v xml:space="preserve"> </v>
      </c>
      <c r="C42" s="22" t="s">
        <v>10</v>
      </c>
      <c r="D42" s="36" t="s">
        <v>54</v>
      </c>
      <c r="E42" s="59" t="s">
        <v>13</v>
      </c>
      <c r="F42" s="51">
        <v>18.8</v>
      </c>
      <c r="H42" s="26"/>
      <c r="I42" s="28">
        <f t="shared" si="4"/>
        <v>0</v>
      </c>
      <c r="J42" s="25"/>
    </row>
    <row r="43" spans="1:10" x14ac:dyDescent="0.2">
      <c r="A43" s="1" t="str">
        <f t="shared" si="6"/>
        <v xml:space="preserve"> </v>
      </c>
      <c r="B43" s="2" t="str">
        <f>IF(AND(D43&gt;0,NOT(D43=" "),NOT(D42&gt;0)),1+(COUNTIF($B$9:B42,"&gt;0"))," ")</f>
        <v xml:space="preserve"> </v>
      </c>
      <c r="C43" s="22" t="s">
        <v>11</v>
      </c>
      <c r="D43" s="36" t="s">
        <v>55</v>
      </c>
      <c r="E43" s="59" t="s">
        <v>13</v>
      </c>
      <c r="F43" s="51">
        <v>26.700000000000003</v>
      </c>
      <c r="H43" s="26"/>
      <c r="I43" s="28">
        <f t="shared" si="4"/>
        <v>0</v>
      </c>
      <c r="J43" s="25"/>
    </row>
    <row r="44" spans="1:10" x14ac:dyDescent="0.2">
      <c r="A44" s="1" t="str">
        <f t="shared" si="6"/>
        <v xml:space="preserve"> </v>
      </c>
      <c r="B44" s="2" t="str">
        <f>IF(AND(D44&gt;0,NOT(D44=" "),NOT(D43&gt;0)),1+(COUNTIF($B$9:B43,"&gt;0"))," ")</f>
        <v xml:space="preserve"> </v>
      </c>
      <c r="C44" s="22"/>
      <c r="D44" s="36"/>
      <c r="E44" s="59"/>
      <c r="F44" s="51"/>
      <c r="H44" s="26"/>
      <c r="I44" s="28" t="str">
        <f t="shared" si="4"/>
        <v/>
      </c>
      <c r="J44" s="25"/>
    </row>
    <row r="45" spans="1:10" ht="76.5" x14ac:dyDescent="0.2">
      <c r="A45" s="1" t="str">
        <f t="shared" si="6"/>
        <v>01.</v>
      </c>
      <c r="B45" s="2">
        <f>IF(AND(D45&gt;0,NOT(D45=" "),NOT(D44&gt;0)),1+(COUNTIF($B$9:B44,"&gt;0"))," ")</f>
        <v>9</v>
      </c>
      <c r="C45" s="22"/>
      <c r="D45" s="36" t="s">
        <v>59</v>
      </c>
      <c r="E45" s="59"/>
      <c r="F45" s="51"/>
      <c r="H45" s="26"/>
      <c r="I45" s="28" t="str">
        <f t="shared" si="4"/>
        <v/>
      </c>
      <c r="J45" s="25"/>
    </row>
    <row r="46" spans="1:10" x14ac:dyDescent="0.2">
      <c r="A46" s="1" t="str">
        <f t="shared" ref="A46:A54" si="7">IF(OR(B46="",B46= " ")," ",$A$10)</f>
        <v xml:space="preserve"> </v>
      </c>
      <c r="B46" s="2" t="str">
        <f>IF(AND(D46&gt;0,NOT(D46=" "),NOT(D45&gt;0)),1+(COUNTIF($B$9:B45,"&gt;0"))," ")</f>
        <v xml:space="preserve"> </v>
      </c>
      <c r="C46" s="22" t="s">
        <v>10</v>
      </c>
      <c r="D46" s="36" t="s">
        <v>56</v>
      </c>
      <c r="E46" s="59" t="s">
        <v>19</v>
      </c>
      <c r="F46" s="51">
        <v>1.7000000000000002</v>
      </c>
      <c r="H46" s="26"/>
      <c r="I46" s="28">
        <f t="shared" si="4"/>
        <v>0</v>
      </c>
      <c r="J46" s="25"/>
    </row>
    <row r="47" spans="1:10" x14ac:dyDescent="0.2">
      <c r="A47" s="1" t="str">
        <f t="shared" si="7"/>
        <v xml:space="preserve"> </v>
      </c>
      <c r="B47" s="2" t="str">
        <f>IF(AND(D47&gt;0,NOT(D47=" "),NOT(D46&gt;0)),1+(COUNTIF($B$9:B46,"&gt;0"))," ")</f>
        <v xml:space="preserve"> </v>
      </c>
      <c r="C47" s="22" t="s">
        <v>11</v>
      </c>
      <c r="D47" s="36" t="s">
        <v>57</v>
      </c>
      <c r="E47" s="59" t="s">
        <v>19</v>
      </c>
      <c r="F47" s="51">
        <v>0.7</v>
      </c>
      <c r="H47" s="26"/>
      <c r="I47" s="28">
        <f t="shared" si="4"/>
        <v>0</v>
      </c>
      <c r="J47" s="25"/>
    </row>
    <row r="48" spans="1:10" x14ac:dyDescent="0.2">
      <c r="A48" s="1" t="str">
        <f t="shared" si="7"/>
        <v xml:space="preserve"> </v>
      </c>
      <c r="B48" s="2" t="str">
        <f>IF(AND(D48&gt;0,NOT(D48=" "),NOT(D47&gt;0)),1+(COUNTIF($B$9:B47,"&gt;0"))," ")</f>
        <v xml:space="preserve"> </v>
      </c>
      <c r="C48" s="22"/>
      <c r="D48" s="36"/>
      <c r="E48" s="59"/>
      <c r="F48" s="51" t="s">
        <v>22</v>
      </c>
      <c r="H48" s="26"/>
      <c r="I48" s="28" t="str">
        <f t="shared" si="4"/>
        <v/>
      </c>
      <c r="J48" s="25"/>
    </row>
    <row r="49" spans="1:10" ht="51" x14ac:dyDescent="0.2">
      <c r="A49" s="1" t="str">
        <f t="shared" si="7"/>
        <v>01.</v>
      </c>
      <c r="B49" s="2">
        <f>IF(AND(D49&gt;0,NOT(D49=" "),NOT(D48&gt;0)),1+(COUNTIF($B$9:B48,"&gt;0"))," ")</f>
        <v>10</v>
      </c>
      <c r="C49" s="22"/>
      <c r="D49" s="36" t="s">
        <v>61</v>
      </c>
      <c r="E49" s="59"/>
      <c r="F49" s="51"/>
      <c r="H49" s="26"/>
      <c r="I49" s="28" t="str">
        <f t="shared" si="4"/>
        <v/>
      </c>
      <c r="J49" s="25"/>
    </row>
    <row r="50" spans="1:10" x14ac:dyDescent="0.2">
      <c r="A50" s="1" t="str">
        <f t="shared" si="7"/>
        <v xml:space="preserve"> </v>
      </c>
      <c r="B50" s="2" t="str">
        <f>IF(AND(D50&gt;0,NOT(D50=" "),NOT(D49&gt;0)),1+(COUNTIF($B$9:B49,"&gt;0"))," ")</f>
        <v xml:space="preserve"> </v>
      </c>
      <c r="C50" s="22" t="s">
        <v>10</v>
      </c>
      <c r="D50" s="36" t="s">
        <v>58</v>
      </c>
      <c r="E50" s="59" t="s">
        <v>19</v>
      </c>
      <c r="F50" s="51">
        <v>0.9</v>
      </c>
      <c r="H50" s="26"/>
      <c r="I50" s="28">
        <f t="shared" si="4"/>
        <v>0</v>
      </c>
      <c r="J50" s="25"/>
    </row>
    <row r="51" spans="1:10" x14ac:dyDescent="0.2">
      <c r="A51" s="1" t="str">
        <f t="shared" si="7"/>
        <v xml:space="preserve"> </v>
      </c>
      <c r="B51" s="2" t="str">
        <f>IF(AND(D51&gt;0,NOT(D51=" "),NOT(D50&gt;0)),1+(COUNTIF($B$9:B50,"&gt;0"))," ")</f>
        <v xml:space="preserve"> </v>
      </c>
      <c r="C51" s="22" t="s">
        <v>11</v>
      </c>
      <c r="D51" s="36" t="s">
        <v>62</v>
      </c>
      <c r="E51" s="59" t="s">
        <v>13</v>
      </c>
      <c r="F51" s="51">
        <v>2.1</v>
      </c>
      <c r="H51" s="26"/>
      <c r="I51" s="28">
        <f t="shared" si="4"/>
        <v>0</v>
      </c>
      <c r="J51" s="25"/>
    </row>
    <row r="52" spans="1:10" x14ac:dyDescent="0.2">
      <c r="A52" s="1" t="str">
        <f t="shared" si="7"/>
        <v xml:space="preserve"> </v>
      </c>
      <c r="B52" s="2" t="str">
        <f>IF(AND(D52&gt;0,NOT(D52=" "),NOT(D51&gt;0)),1+(COUNTIF($B$9:B51,"&gt;0"))," ")</f>
        <v xml:space="preserve"> </v>
      </c>
      <c r="C52" s="22" t="s">
        <v>12</v>
      </c>
      <c r="D52" s="36" t="s">
        <v>60</v>
      </c>
      <c r="E52" s="59" t="s">
        <v>20</v>
      </c>
      <c r="F52" s="51">
        <v>80.199999999999989</v>
      </c>
      <c r="H52" s="26"/>
      <c r="I52" s="28">
        <f t="shared" si="4"/>
        <v>0</v>
      </c>
      <c r="J52" s="25"/>
    </row>
    <row r="53" spans="1:10" x14ac:dyDescent="0.2">
      <c r="A53" s="1" t="str">
        <f t="shared" si="7"/>
        <v xml:space="preserve"> </v>
      </c>
      <c r="B53" s="2" t="str">
        <f>IF(AND(D53&gt;0,NOT(D53=" "),NOT(D52&gt;0)),1+(COUNTIF($B$9:B52,"&gt;0"))," ")</f>
        <v xml:space="preserve"> </v>
      </c>
      <c r="C53" s="22"/>
      <c r="D53" s="36"/>
      <c r="E53" s="59"/>
      <c r="F53" s="51"/>
      <c r="H53" s="26"/>
      <c r="I53" s="28" t="str">
        <f t="shared" si="4"/>
        <v/>
      </c>
      <c r="J53" s="25"/>
    </row>
    <row r="54" spans="1:10" ht="51" x14ac:dyDescent="0.2">
      <c r="A54" s="1" t="str">
        <f t="shared" si="7"/>
        <v>01.</v>
      </c>
      <c r="B54" s="2">
        <f>IF(AND(D54&gt;0,NOT(D54=" "),NOT(D53&gt;0)),1+(COUNTIF($B$9:B53,"&gt;0"))," ")</f>
        <v>11</v>
      </c>
      <c r="C54" s="22"/>
      <c r="D54" s="36" t="s">
        <v>63</v>
      </c>
      <c r="E54" s="59"/>
      <c r="F54" s="51" t="s">
        <v>22</v>
      </c>
      <c r="H54" s="26"/>
      <c r="I54" s="28" t="str">
        <f t="shared" si="4"/>
        <v/>
      </c>
      <c r="J54" s="25"/>
    </row>
    <row r="55" spans="1:10" x14ac:dyDescent="0.2">
      <c r="A55" s="1" t="str">
        <f t="shared" ref="A55:A59" si="8">IF(OR(B55="",B55= " ")," ",$A$10)</f>
        <v xml:space="preserve"> </v>
      </c>
      <c r="B55" s="2" t="str">
        <f>IF(AND(D55&gt;0,NOT(D55=" "),NOT(D54&gt;0)),1+(COUNTIF($B$9:B54,"&gt;0"))," ")</f>
        <v xml:space="preserve"> </v>
      </c>
      <c r="C55" s="22" t="s">
        <v>10</v>
      </c>
      <c r="D55" s="36" t="s">
        <v>30</v>
      </c>
      <c r="E55" s="59" t="s">
        <v>13</v>
      </c>
      <c r="F55" s="51">
        <v>49.7</v>
      </c>
      <c r="H55" s="26"/>
      <c r="I55" s="28">
        <f t="shared" si="4"/>
        <v>0</v>
      </c>
      <c r="J55" s="25"/>
    </row>
    <row r="56" spans="1:10" x14ac:dyDescent="0.2">
      <c r="A56" s="1" t="str">
        <f t="shared" si="8"/>
        <v xml:space="preserve"> </v>
      </c>
      <c r="B56" s="2" t="str">
        <f>IF(AND(D56&gt;0,NOT(D56=" "),NOT(D55&gt;0)),1+(COUNTIF($B$9:B55,"&gt;0"))," ")</f>
        <v xml:space="preserve"> </v>
      </c>
      <c r="C56" s="22" t="s">
        <v>11</v>
      </c>
      <c r="D56" s="36" t="s">
        <v>69</v>
      </c>
      <c r="E56" s="59" t="s">
        <v>13</v>
      </c>
      <c r="F56" s="51">
        <v>22.700000000000003</v>
      </c>
      <c r="H56" s="26"/>
      <c r="I56" s="28">
        <f t="shared" si="4"/>
        <v>0</v>
      </c>
      <c r="J56" s="25"/>
    </row>
    <row r="57" spans="1:10" ht="25.5" x14ac:dyDescent="0.2">
      <c r="A57" s="1" t="str">
        <f t="shared" si="8"/>
        <v xml:space="preserve"> </v>
      </c>
      <c r="B57" s="2" t="str">
        <f>IF(AND(D57&gt;0,NOT(D57=" "),NOT(D56&gt;0)),1+(COUNTIF($B$9:B56,"&gt;0"))," ")</f>
        <v xml:space="preserve"> </v>
      </c>
      <c r="C57" s="22" t="s">
        <v>12</v>
      </c>
      <c r="D57" s="36" t="s">
        <v>70</v>
      </c>
      <c r="E57" s="59" t="s">
        <v>13</v>
      </c>
      <c r="F57" s="51">
        <v>1.4000000000000001</v>
      </c>
      <c r="H57" s="26"/>
      <c r="I57" s="28">
        <f t="shared" si="4"/>
        <v>0</v>
      </c>
      <c r="J57" s="25"/>
    </row>
    <row r="58" spans="1:10" x14ac:dyDescent="0.2">
      <c r="A58" s="1" t="str">
        <f t="shared" si="8"/>
        <v xml:space="preserve"> </v>
      </c>
      <c r="B58" s="2" t="str">
        <f>IF(AND(D58&gt;0,NOT(D58=" "),NOT(D57&gt;0)),1+(COUNTIF($B$9:B57,"&gt;0"))," ")</f>
        <v xml:space="preserve"> </v>
      </c>
      <c r="C58" s="22"/>
      <c r="D58" s="36"/>
      <c r="E58" s="59"/>
      <c r="F58" s="51" t="s">
        <v>22</v>
      </c>
      <c r="H58" s="26"/>
      <c r="I58" s="28" t="str">
        <f t="shared" si="4"/>
        <v/>
      </c>
      <c r="J58" s="25"/>
    </row>
    <row r="59" spans="1:10" ht="25.5" x14ac:dyDescent="0.2">
      <c r="A59" s="1" t="str">
        <f t="shared" si="8"/>
        <v>01.</v>
      </c>
      <c r="B59" s="2">
        <f>IF(AND(D59&gt;0,NOT(D59=" "),NOT(D58&gt;0)),1+(COUNTIF($B$9:B58,"&gt;0"))," ")</f>
        <v>12</v>
      </c>
      <c r="C59" s="22"/>
      <c r="D59" s="36" t="s">
        <v>64</v>
      </c>
      <c r="E59" s="59"/>
      <c r="F59" s="51" t="s">
        <v>22</v>
      </c>
      <c r="H59" s="26"/>
      <c r="I59" s="28" t="str">
        <f t="shared" si="4"/>
        <v/>
      </c>
      <c r="J59" s="25"/>
    </row>
    <row r="60" spans="1:10" x14ac:dyDescent="0.2">
      <c r="A60" s="1" t="str">
        <f t="shared" ref="A60:A69" si="9">IF(OR(B60="",B60= " ")," ",$A$10)</f>
        <v xml:space="preserve"> </v>
      </c>
      <c r="B60" s="2" t="str">
        <f>IF(AND(D60&gt;0,NOT(D60=" "),NOT(D59&gt;0)),1+(COUNTIF($B$9:B59,"&gt;0"))," ")</f>
        <v xml:space="preserve"> </v>
      </c>
      <c r="C60" s="22"/>
      <c r="D60" s="36"/>
      <c r="E60" s="59" t="s">
        <v>13</v>
      </c>
      <c r="F60" s="51">
        <v>2.7</v>
      </c>
      <c r="H60" s="26"/>
      <c r="I60" s="28">
        <f t="shared" si="4"/>
        <v>0</v>
      </c>
      <c r="J60" s="25"/>
    </row>
    <row r="61" spans="1:10" x14ac:dyDescent="0.2">
      <c r="A61" s="1" t="str">
        <f t="shared" si="9"/>
        <v xml:space="preserve"> </v>
      </c>
      <c r="B61" s="2" t="str">
        <f>IF(AND(D61&gt;0,NOT(D61=" "),NOT(D60&gt;0)),1+(COUNTIF($B$9:B60,"&gt;0"))," ")</f>
        <v xml:space="preserve"> </v>
      </c>
      <c r="C61" s="22"/>
      <c r="D61" s="36" t="s">
        <v>8</v>
      </c>
      <c r="E61" s="59"/>
      <c r="F61" s="51" t="s">
        <v>22</v>
      </c>
      <c r="H61" s="26"/>
      <c r="I61" s="28" t="str">
        <f t="shared" si="4"/>
        <v/>
      </c>
      <c r="J61" s="25"/>
    </row>
    <row r="62" spans="1:10" x14ac:dyDescent="0.2">
      <c r="A62" s="1" t="str">
        <f t="shared" si="9"/>
        <v xml:space="preserve"> </v>
      </c>
      <c r="B62" s="2" t="str">
        <f>IF(AND(D62&gt;0,NOT(D62=" "),NOT(D61&gt;0)),1+(COUNTIF($B$9:B61,"&gt;0"))," ")</f>
        <v xml:space="preserve"> </v>
      </c>
      <c r="C62" s="22"/>
      <c r="D62" s="46" t="s">
        <v>87</v>
      </c>
      <c r="E62" s="59"/>
      <c r="F62" s="51" t="s">
        <v>22</v>
      </c>
      <c r="H62" s="26"/>
      <c r="I62" s="28" t="str">
        <f t="shared" si="4"/>
        <v/>
      </c>
      <c r="J62" s="47"/>
    </row>
    <row r="63" spans="1:10" x14ac:dyDescent="0.2">
      <c r="A63" s="1" t="str">
        <f t="shared" si="9"/>
        <v xml:space="preserve"> </v>
      </c>
      <c r="B63" s="2" t="str">
        <f>IF(AND(D63&gt;0,NOT(D63=" "),NOT(D62&gt;0)),1+(COUNTIF($B$9:B62,"&gt;0"))," ")</f>
        <v xml:space="preserve"> </v>
      </c>
      <c r="C63" s="22"/>
      <c r="D63" s="36"/>
      <c r="E63" s="59"/>
      <c r="F63" s="51" t="s">
        <v>22</v>
      </c>
      <c r="H63" s="26"/>
      <c r="I63" s="28" t="str">
        <f t="shared" si="4"/>
        <v/>
      </c>
      <c r="J63" s="25"/>
    </row>
    <row r="64" spans="1:10" ht="178.5" x14ac:dyDescent="0.2">
      <c r="A64" s="1" t="str">
        <f t="shared" si="9"/>
        <v>01.</v>
      </c>
      <c r="B64" s="2">
        <f>IF(AND(D64&gt;0,NOT(D64=" "),NOT(D63&gt;0)),1+(COUNTIF($B$9:B63,"&gt;0"))," ")</f>
        <v>13</v>
      </c>
      <c r="C64" s="22"/>
      <c r="D64" s="36" t="s">
        <v>88</v>
      </c>
      <c r="E64" s="59"/>
      <c r="F64" s="51" t="s">
        <v>22</v>
      </c>
      <c r="H64" s="26"/>
      <c r="I64" s="28" t="str">
        <f t="shared" si="4"/>
        <v/>
      </c>
      <c r="J64" s="25"/>
    </row>
    <row r="65" spans="1:10" ht="25.5" x14ac:dyDescent="0.2">
      <c r="A65" s="1" t="str">
        <f t="shared" si="9"/>
        <v xml:space="preserve"> </v>
      </c>
      <c r="B65" s="2" t="str">
        <f>IF(AND(D65&gt;0,NOT(D65=" "),NOT(D64&gt;0)),1+(COUNTIF($B$9:B64,"&gt;0"))," ")</f>
        <v xml:space="preserve"> </v>
      </c>
      <c r="C65" s="22"/>
      <c r="D65" s="36" t="s">
        <v>89</v>
      </c>
      <c r="E65" s="59"/>
      <c r="F65" s="51" t="s">
        <v>22</v>
      </c>
      <c r="H65" s="26"/>
      <c r="I65" s="28" t="str">
        <f t="shared" si="4"/>
        <v/>
      </c>
      <c r="J65" s="25"/>
    </row>
    <row r="66" spans="1:10" x14ac:dyDescent="0.2">
      <c r="A66" s="1" t="str">
        <f t="shared" si="9"/>
        <v xml:space="preserve"> </v>
      </c>
      <c r="B66" s="2" t="str">
        <f>IF(AND(D66&gt;0,NOT(D66=" "),NOT(D65&gt;0)),1+(COUNTIF($B$9:B65,"&gt;0"))," ")</f>
        <v xml:space="preserve"> </v>
      </c>
      <c r="C66" s="22"/>
      <c r="D66" s="36"/>
      <c r="E66" s="59" t="s">
        <v>18</v>
      </c>
      <c r="F66" s="51">
        <v>1</v>
      </c>
      <c r="H66" s="26"/>
      <c r="I66" s="28">
        <f t="shared" si="4"/>
        <v>0</v>
      </c>
      <c r="J66" s="25"/>
    </row>
    <row r="67" spans="1:10" x14ac:dyDescent="0.2">
      <c r="A67" s="1" t="str">
        <f t="shared" si="9"/>
        <v xml:space="preserve"> </v>
      </c>
      <c r="B67" s="2" t="str">
        <f>IF(AND(D67&gt;0,NOT(D67=" "),NOT(D66&gt;0)),1+(COUNTIF($B$9:B66,"&gt;0"))," ")</f>
        <v xml:space="preserve"> </v>
      </c>
      <c r="C67" s="22"/>
      <c r="D67" s="36" t="s">
        <v>8</v>
      </c>
      <c r="E67" s="59"/>
      <c r="F67" s="51" t="s">
        <v>22</v>
      </c>
      <c r="H67" s="26"/>
      <c r="I67" s="28" t="str">
        <f t="shared" si="4"/>
        <v/>
      </c>
      <c r="J67" s="25"/>
    </row>
    <row r="68" spans="1:10" s="30" customFormat="1" x14ac:dyDescent="0.2">
      <c r="A68" s="1" t="str">
        <f t="shared" si="9"/>
        <v xml:space="preserve"> </v>
      </c>
      <c r="B68" s="2" t="str">
        <f>IF(AND(D68&gt;0,NOT(D68=" "),NOT(D67&gt;0)),1+(COUNTIF($B$9:B67,"&gt;0"))," ")</f>
        <v xml:space="preserve"> </v>
      </c>
      <c r="C68" s="23"/>
      <c r="D68" s="46" t="s">
        <v>28</v>
      </c>
      <c r="F68" s="51" t="s">
        <v>22</v>
      </c>
      <c r="G68" s="28"/>
      <c r="H68" s="26"/>
      <c r="I68" s="28" t="str">
        <f t="shared" si="4"/>
        <v/>
      </c>
      <c r="J68" s="47"/>
    </row>
    <row r="69" spans="1:10" s="30" customFormat="1" x14ac:dyDescent="0.2">
      <c r="A69" s="1" t="str">
        <f t="shared" si="9"/>
        <v xml:space="preserve"> </v>
      </c>
      <c r="B69" s="2" t="str">
        <f>IF(AND(D69&gt;0,NOT(D69=" "),NOT(D68&gt;0)),1+(COUNTIF($B$9:B68,"&gt;0"))," ")</f>
        <v xml:space="preserve"> </v>
      </c>
      <c r="C69" s="27"/>
      <c r="D69" s="52"/>
      <c r="F69" s="51" t="s">
        <v>22</v>
      </c>
      <c r="G69" s="28"/>
      <c r="H69" s="26"/>
      <c r="I69" s="28" t="str">
        <f t="shared" si="4"/>
        <v/>
      </c>
      <c r="J69" s="25"/>
    </row>
    <row r="70" spans="1:10" s="30" customFormat="1" ht="51" x14ac:dyDescent="0.2">
      <c r="A70" s="1" t="str">
        <f t="shared" ref="A70:A73" si="10">IF(OR(B70="",B70= " ")," ",$A$10)</f>
        <v>01.</v>
      </c>
      <c r="B70" s="2">
        <f>IF(AND(D70&gt;0,NOT(D70=" "),NOT(D69&gt;0)),1+(COUNTIF($B$9:B69,"&gt;0"))," ")</f>
        <v>14</v>
      </c>
      <c r="C70" s="27"/>
      <c r="D70" s="52" t="s">
        <v>23</v>
      </c>
      <c r="F70" s="51" t="s">
        <v>22</v>
      </c>
      <c r="G70" s="28"/>
      <c r="H70" s="26"/>
      <c r="I70" s="28" t="str">
        <f t="shared" si="4"/>
        <v/>
      </c>
      <c r="J70" s="25"/>
    </row>
    <row r="71" spans="1:10" s="30" customFormat="1" x14ac:dyDescent="0.2">
      <c r="A71" s="1" t="str">
        <f t="shared" si="10"/>
        <v xml:space="preserve"> </v>
      </c>
      <c r="B71" s="2" t="str">
        <f>IF(AND(D71&gt;0,NOT(D71=" "),NOT(D70&gt;0)),1+(COUNTIF($B$9:B70,"&gt;0"))," ")</f>
        <v xml:space="preserve"> </v>
      </c>
      <c r="C71" s="27"/>
      <c r="D71" s="52"/>
      <c r="E71" s="30" t="s">
        <v>16</v>
      </c>
      <c r="F71" s="51">
        <v>2.7</v>
      </c>
      <c r="G71" s="28"/>
      <c r="H71" s="26"/>
      <c r="I71" s="28">
        <f t="shared" si="4"/>
        <v>0</v>
      </c>
      <c r="J71" s="25"/>
    </row>
    <row r="72" spans="1:10" s="30" customFormat="1" x14ac:dyDescent="0.2">
      <c r="A72" s="1" t="str">
        <f t="shared" si="10"/>
        <v xml:space="preserve"> </v>
      </c>
      <c r="B72" s="2" t="str">
        <f>IF(AND(D72&gt;0,NOT(D72=" "),NOT(D71&gt;0)),1+(COUNTIF($B$9:B71,"&gt;0"))," ")</f>
        <v xml:space="preserve"> </v>
      </c>
      <c r="C72" s="27"/>
      <c r="D72" s="52"/>
      <c r="F72" s="51" t="s">
        <v>22</v>
      </c>
      <c r="G72" s="28"/>
      <c r="H72" s="26"/>
      <c r="I72" s="28" t="str">
        <f t="shared" si="4"/>
        <v/>
      </c>
      <c r="J72" s="25"/>
    </row>
    <row r="73" spans="1:10" s="30" customFormat="1" ht="76.5" x14ac:dyDescent="0.2">
      <c r="A73" s="1" t="str">
        <f t="shared" si="10"/>
        <v>01.</v>
      </c>
      <c r="B73" s="2">
        <f>IF(AND(D73&gt;0,NOT(D73=" "),NOT(D72&gt;0)),1+(COUNTIF($B$9:B72,"&gt;0"))," ")</f>
        <v>15</v>
      </c>
      <c r="C73" s="27"/>
      <c r="D73" s="53" t="s">
        <v>65</v>
      </c>
      <c r="F73" s="51" t="s">
        <v>22</v>
      </c>
      <c r="G73" s="28"/>
      <c r="H73" s="26"/>
      <c r="I73" s="28" t="str">
        <f t="shared" si="4"/>
        <v/>
      </c>
      <c r="J73" s="25"/>
    </row>
    <row r="74" spans="1:10" s="30" customFormat="1" x14ac:dyDescent="0.2">
      <c r="A74" s="1" t="str">
        <f t="shared" ref="A74:A77" si="11">IF(OR(B74="",B74= " ")," ",$A$10)</f>
        <v xml:space="preserve"> </v>
      </c>
      <c r="B74" s="2" t="str">
        <f>IF(AND(D74&gt;0,NOT(D74=" "),NOT(D73&gt;0)),1+(COUNTIF($B$9:B73,"&gt;0"))," ")</f>
        <v xml:space="preserve"> </v>
      </c>
      <c r="C74" s="27" t="s">
        <v>10</v>
      </c>
      <c r="D74" s="53" t="s">
        <v>66</v>
      </c>
      <c r="E74" s="30" t="s">
        <v>13</v>
      </c>
      <c r="F74" s="51">
        <v>17.5</v>
      </c>
      <c r="G74" s="28"/>
      <c r="H74" s="26"/>
      <c r="I74" s="28">
        <f t="shared" si="4"/>
        <v>0</v>
      </c>
      <c r="J74" s="25"/>
    </row>
    <row r="75" spans="1:10" s="30" customFormat="1" ht="25.5" x14ac:dyDescent="0.2">
      <c r="A75" s="1" t="str">
        <f t="shared" si="11"/>
        <v xml:space="preserve"> </v>
      </c>
      <c r="B75" s="2" t="str">
        <f>IF(AND(D75&gt;0,NOT(D75=" "),NOT(D74&gt;0)),1+(COUNTIF($B$9:B74,"&gt;0"))," ")</f>
        <v xml:space="preserve"> </v>
      </c>
      <c r="C75" s="27" t="s">
        <v>11</v>
      </c>
      <c r="D75" s="53" t="s">
        <v>67</v>
      </c>
      <c r="E75" s="30" t="s">
        <v>16</v>
      </c>
      <c r="F75" s="51">
        <v>25.200000000000003</v>
      </c>
      <c r="G75" s="28"/>
      <c r="H75" s="26"/>
      <c r="I75" s="28">
        <f t="shared" si="4"/>
        <v>0</v>
      </c>
      <c r="J75" s="25"/>
    </row>
    <row r="76" spans="1:10" s="30" customFormat="1" x14ac:dyDescent="0.2">
      <c r="A76" s="1" t="str">
        <f t="shared" si="11"/>
        <v xml:space="preserve"> </v>
      </c>
      <c r="B76" s="2" t="str">
        <f>IF(AND(D76&gt;0,NOT(D76=" "),NOT(D75&gt;0)),1+(COUNTIF($B$9:B75,"&gt;0"))," ")</f>
        <v xml:space="preserve"> </v>
      </c>
      <c r="C76" s="27"/>
      <c r="D76" s="53"/>
      <c r="F76" s="51" t="s">
        <v>22</v>
      </c>
      <c r="G76" s="28"/>
      <c r="H76" s="26"/>
      <c r="I76" s="28" t="str">
        <f t="shared" si="4"/>
        <v/>
      </c>
      <c r="J76" s="25"/>
    </row>
    <row r="77" spans="1:10" s="30" customFormat="1" ht="25.5" x14ac:dyDescent="0.2">
      <c r="A77" s="1" t="str">
        <f t="shared" si="11"/>
        <v>01.</v>
      </c>
      <c r="B77" s="2">
        <f>IF(AND(D77&gt;0,NOT(D77=" "),NOT(D76&gt;0)),1+(COUNTIF($B$9:B76,"&gt;0"))," ")</f>
        <v>16</v>
      </c>
      <c r="C77" s="56"/>
      <c r="D77" s="53" t="str">
        <f>"Isto kao st. "&amp;A73&amp;B73&amp;". samo vertikalno na zidove u kupaonici uz tuš. Visina ~2,0 m."</f>
        <v>Isto kao st. 01.15. samo vertikalno na zidove u kupaonici uz tuš. Visina ~2,0 m.</v>
      </c>
      <c r="E77" s="57"/>
      <c r="F77" s="51" t="s">
        <v>22</v>
      </c>
      <c r="G77" s="28"/>
      <c r="H77" s="26"/>
      <c r="I77" s="28" t="str">
        <f t="shared" si="4"/>
        <v/>
      </c>
      <c r="J77" s="25"/>
    </row>
    <row r="78" spans="1:10" s="30" customFormat="1" x14ac:dyDescent="0.2">
      <c r="A78" s="1" t="str">
        <f t="shared" ref="A78:A86" si="12">IF(OR(B78="",B78= " ")," ",$A$10)</f>
        <v xml:space="preserve"> </v>
      </c>
      <c r="B78" s="2" t="str">
        <f>IF(AND(D78&gt;0,NOT(D78=" "),NOT(D77&gt;0)),1+(COUNTIF($B$9:B77,"&gt;0"))," ")</f>
        <v xml:space="preserve"> </v>
      </c>
      <c r="C78" s="56" t="s">
        <v>10</v>
      </c>
      <c r="D78" s="53" t="s">
        <v>66</v>
      </c>
      <c r="E78" s="57" t="s">
        <v>13</v>
      </c>
      <c r="F78" s="51">
        <v>8.1999999999999993</v>
      </c>
      <c r="G78" s="28"/>
      <c r="H78" s="26"/>
      <c r="I78" s="28">
        <f t="shared" si="4"/>
        <v>0</v>
      </c>
      <c r="J78" s="25"/>
    </row>
    <row r="79" spans="1:10" s="30" customFormat="1" ht="25.5" x14ac:dyDescent="0.2">
      <c r="A79" s="1" t="str">
        <f t="shared" si="12"/>
        <v xml:space="preserve"> </v>
      </c>
      <c r="B79" s="2" t="str">
        <f>IF(AND(D79&gt;0,NOT(D79=" "),NOT(D78&gt;0)),1+(COUNTIF($B$9:B78,"&gt;0"))," ")</f>
        <v xml:space="preserve"> </v>
      </c>
      <c r="C79" s="56" t="s">
        <v>11</v>
      </c>
      <c r="D79" s="53" t="s">
        <v>68</v>
      </c>
      <c r="E79" s="57" t="s">
        <v>16</v>
      </c>
      <c r="F79" s="51">
        <v>8.4</v>
      </c>
      <c r="G79" s="28"/>
      <c r="H79" s="26"/>
      <c r="I79" s="28">
        <f t="shared" si="4"/>
        <v>0</v>
      </c>
      <c r="J79" s="25"/>
    </row>
    <row r="80" spans="1:10" s="30" customFormat="1" x14ac:dyDescent="0.2">
      <c r="A80" s="1" t="str">
        <f t="shared" si="12"/>
        <v xml:space="preserve"> </v>
      </c>
      <c r="B80" s="2" t="str">
        <f>IF(AND(D80&gt;0,NOT(D80=" "),NOT(D79&gt;0)),1+(COUNTIF($B$9:B79,"&gt;0"))," ")</f>
        <v xml:space="preserve"> </v>
      </c>
      <c r="C80" s="23"/>
      <c r="D80" s="53"/>
      <c r="F80" s="51" t="s">
        <v>22</v>
      </c>
      <c r="G80" s="28"/>
      <c r="H80" s="26"/>
      <c r="I80" s="28" t="str">
        <f t="shared" si="4"/>
        <v/>
      </c>
      <c r="J80" s="25"/>
    </row>
    <row r="81" spans="1:10" s="30" customFormat="1" ht="38.25" x14ac:dyDescent="0.2">
      <c r="A81" s="1" t="str">
        <f t="shared" si="12"/>
        <v>01.</v>
      </c>
      <c r="B81" s="2">
        <f>IF(AND(D81&gt;0,NOT(D81=" "),NOT(D80&gt;0)),1+(COUNTIF($B$9:B80,"&gt;0"))," ")</f>
        <v>17</v>
      </c>
      <c r="C81" s="23"/>
      <c r="D81" s="53" t="s">
        <v>71</v>
      </c>
      <c r="F81" s="51" t="s">
        <v>22</v>
      </c>
      <c r="G81" s="28"/>
      <c r="H81" s="26"/>
      <c r="I81" s="28" t="str">
        <f t="shared" si="4"/>
        <v/>
      </c>
      <c r="J81" s="25"/>
    </row>
    <row r="82" spans="1:10" s="30" customFormat="1" x14ac:dyDescent="0.2">
      <c r="A82" s="1" t="str">
        <f t="shared" si="12"/>
        <v xml:space="preserve"> </v>
      </c>
      <c r="B82" s="2" t="str">
        <f>IF(AND(D82&gt;0,NOT(D82=" "),NOT(D81&gt;0)),1+(COUNTIF($B$9:B81,"&gt;0"))," ")</f>
        <v xml:space="preserve"> </v>
      </c>
      <c r="C82" s="23" t="s">
        <v>10</v>
      </c>
      <c r="D82" s="53" t="s">
        <v>72</v>
      </c>
      <c r="E82" s="30" t="s">
        <v>9</v>
      </c>
      <c r="F82" s="51">
        <v>11.7</v>
      </c>
      <c r="G82" s="28"/>
      <c r="H82" s="26"/>
      <c r="I82" s="28">
        <f t="shared" si="4"/>
        <v>0</v>
      </c>
      <c r="J82" s="25"/>
    </row>
    <row r="83" spans="1:10" s="30" customFormat="1" x14ac:dyDescent="0.2">
      <c r="A83" s="1" t="str">
        <f t="shared" si="12"/>
        <v xml:space="preserve"> </v>
      </c>
      <c r="B83" s="2" t="str">
        <f>IF(AND(D83&gt;0,NOT(D83=" "),NOT(D82&gt;0)),1+(COUNTIF($B$9:B82,"&gt;0"))," ")</f>
        <v xml:space="preserve"> </v>
      </c>
      <c r="C83" s="23" t="s">
        <v>11</v>
      </c>
      <c r="D83" s="53" t="s">
        <v>31</v>
      </c>
      <c r="E83" s="30" t="s">
        <v>13</v>
      </c>
      <c r="F83" s="51">
        <v>1.5</v>
      </c>
      <c r="G83" s="28"/>
      <c r="H83" s="26"/>
      <c r="I83" s="28">
        <f t="shared" si="4"/>
        <v>0</v>
      </c>
      <c r="J83" s="25"/>
    </row>
    <row r="84" spans="1:10" s="30" customFormat="1" x14ac:dyDescent="0.2">
      <c r="A84" s="1" t="str">
        <f t="shared" si="12"/>
        <v xml:space="preserve"> </v>
      </c>
      <c r="B84" s="2" t="str">
        <f>IF(AND(D84&gt;0,NOT(D84=" "),NOT(D83&gt;0)),1+(COUNTIF($B$9:B83,"&gt;0"))," ")</f>
        <v xml:space="preserve"> </v>
      </c>
      <c r="C84" s="23" t="s">
        <v>12</v>
      </c>
      <c r="D84" s="52" t="s">
        <v>21</v>
      </c>
      <c r="E84" s="30" t="s">
        <v>13</v>
      </c>
      <c r="F84" s="51">
        <v>13.7</v>
      </c>
      <c r="G84" s="28"/>
      <c r="H84" s="26"/>
      <c r="I84" s="28">
        <f t="shared" si="4"/>
        <v>0</v>
      </c>
      <c r="J84" s="25"/>
    </row>
    <row r="85" spans="1:10" s="30" customFormat="1" x14ac:dyDescent="0.2">
      <c r="A85" s="1" t="str">
        <f t="shared" si="12"/>
        <v xml:space="preserve"> </v>
      </c>
      <c r="B85" s="2" t="str">
        <f>IF(AND(D85&gt;0,NOT(D85=" "),NOT(D84&gt;0)),1+(COUNTIF($B$9:B84,"&gt;0"))," ")</f>
        <v xml:space="preserve"> </v>
      </c>
      <c r="C85" s="23"/>
      <c r="D85" s="52"/>
      <c r="F85" s="51" t="s">
        <v>22</v>
      </c>
      <c r="G85" s="28"/>
      <c r="H85" s="26"/>
      <c r="I85" s="28" t="str">
        <f t="shared" si="4"/>
        <v/>
      </c>
      <c r="J85" s="25"/>
    </row>
    <row r="86" spans="1:10" s="30" customFormat="1" ht="51" x14ac:dyDescent="0.2">
      <c r="A86" s="1" t="str">
        <f t="shared" si="12"/>
        <v>01.</v>
      </c>
      <c r="B86" s="2">
        <f>IF(AND(D86&gt;0,NOT(D86=" "),NOT(D85&gt;0)),1+(COUNTIF($B$9:B85,"&gt;0"))," ")</f>
        <v>18</v>
      </c>
      <c r="C86" s="23"/>
      <c r="D86" s="52" t="s">
        <v>24</v>
      </c>
      <c r="F86" s="51" t="s">
        <v>22</v>
      </c>
      <c r="G86" s="28"/>
      <c r="H86" s="26"/>
      <c r="I86" s="28" t="str">
        <f t="shared" si="4"/>
        <v/>
      </c>
      <c r="J86" s="25"/>
    </row>
    <row r="87" spans="1:10" s="30" customFormat="1" x14ac:dyDescent="0.2">
      <c r="A87" s="1" t="str">
        <f t="shared" ref="A87:A90" si="13">IF(OR(B87="",B87= " ")," ",$A$10)</f>
        <v xml:space="preserve"> </v>
      </c>
      <c r="B87" s="2" t="str">
        <f>IF(AND(D87&gt;0,NOT(D87=" "),NOT(D86&gt;0)),1+(COUNTIF($B$9:B86,"&gt;0"))," ")</f>
        <v xml:space="preserve"> </v>
      </c>
      <c r="C87" s="23" t="s">
        <v>10</v>
      </c>
      <c r="D87" s="53" t="s">
        <v>78</v>
      </c>
      <c r="E87" s="30" t="s">
        <v>16</v>
      </c>
      <c r="F87" s="51">
        <v>7.8</v>
      </c>
      <c r="G87" s="28"/>
      <c r="H87" s="26"/>
      <c r="I87" s="28">
        <f t="shared" si="4"/>
        <v>0</v>
      </c>
      <c r="J87" s="25"/>
    </row>
    <row r="88" spans="1:10" s="30" customFormat="1" x14ac:dyDescent="0.2">
      <c r="A88" s="1" t="str">
        <f t="shared" si="13"/>
        <v xml:space="preserve"> </v>
      </c>
      <c r="B88" s="2" t="str">
        <f>IF(AND(D88&gt;0,NOT(D88=" "),NOT(D87&gt;0)),1+(COUNTIF($B$9:B87,"&gt;0"))," ")</f>
        <v xml:space="preserve"> </v>
      </c>
      <c r="C88" s="23" t="s">
        <v>11</v>
      </c>
      <c r="D88" s="52" t="s">
        <v>21</v>
      </c>
      <c r="E88" s="30" t="s">
        <v>13</v>
      </c>
      <c r="F88" s="51">
        <v>0.79999999999999993</v>
      </c>
      <c r="G88" s="28"/>
      <c r="H88" s="26"/>
      <c r="I88" s="28">
        <f t="shared" si="4"/>
        <v>0</v>
      </c>
      <c r="J88" s="25"/>
    </row>
    <row r="89" spans="1:10" s="30" customFormat="1" x14ac:dyDescent="0.2">
      <c r="A89" s="1" t="str">
        <f t="shared" si="13"/>
        <v xml:space="preserve"> </v>
      </c>
      <c r="B89" s="2" t="str">
        <f>IF(AND(D89&gt;0,NOT(D89=" "),NOT(D88&gt;0)),1+(COUNTIF($B$9:B88,"&gt;0"))," ")</f>
        <v xml:space="preserve"> </v>
      </c>
      <c r="C89" s="23"/>
      <c r="D89" s="52"/>
      <c r="F89" s="51" t="s">
        <v>22</v>
      </c>
      <c r="G89" s="28"/>
      <c r="H89" s="26"/>
      <c r="I89" s="28" t="str">
        <f t="shared" si="4"/>
        <v/>
      </c>
      <c r="J89" s="25"/>
    </row>
    <row r="90" spans="1:10" s="30" customFormat="1" ht="38.25" x14ac:dyDescent="0.2">
      <c r="A90" s="1" t="str">
        <f t="shared" si="13"/>
        <v>01.</v>
      </c>
      <c r="B90" s="2">
        <f>IF(AND(D90&gt;0,NOT(D90=" "),NOT(D89&gt;0)),1+(COUNTIF($B$9:B89,"&gt;0"))," ")</f>
        <v>19</v>
      </c>
      <c r="C90" s="23"/>
      <c r="D90" s="53" t="s">
        <v>92</v>
      </c>
      <c r="F90" s="51" t="s">
        <v>22</v>
      </c>
      <c r="G90" s="28"/>
      <c r="H90" s="26"/>
      <c r="I90" s="28" t="str">
        <f t="shared" si="4"/>
        <v/>
      </c>
      <c r="J90" s="25"/>
    </row>
    <row r="91" spans="1:10" s="30" customFormat="1" x14ac:dyDescent="0.2">
      <c r="A91" s="1" t="str">
        <f t="shared" ref="A91:A106" si="14">IF(OR(B91="",B91= " ")," ",$A$10)</f>
        <v xml:space="preserve"> </v>
      </c>
      <c r="B91" s="2" t="str">
        <f>IF(AND(D91&gt;0,NOT(D91=" "),NOT(D90&gt;0)),1+(COUNTIF($B$9:B90,"&gt;0"))," ")</f>
        <v xml:space="preserve"> </v>
      </c>
      <c r="C91" s="23"/>
      <c r="D91" s="53"/>
      <c r="E91" s="30" t="s">
        <v>13</v>
      </c>
      <c r="F91" s="51">
        <v>5.1999999999999993</v>
      </c>
      <c r="G91" s="28"/>
      <c r="H91" s="26"/>
      <c r="I91" s="28">
        <f t="shared" si="4"/>
        <v>0</v>
      </c>
      <c r="J91" s="25"/>
    </row>
    <row r="92" spans="1:10" s="30" customFormat="1" x14ac:dyDescent="0.2">
      <c r="A92" s="1" t="str">
        <f t="shared" si="14"/>
        <v xml:space="preserve"> </v>
      </c>
      <c r="B92" s="2" t="str">
        <f>IF(AND(D92&gt;0,NOT(D92=" "),NOT(D91&gt;0)),1+(COUNTIF($B$9:B91,"&gt;0"))," ")</f>
        <v xml:space="preserve"> </v>
      </c>
      <c r="C92" s="23"/>
      <c r="D92" s="53"/>
      <c r="F92" s="51"/>
      <c r="G92" s="28"/>
      <c r="H92" s="26"/>
      <c r="I92" s="28" t="str">
        <f t="shared" si="4"/>
        <v/>
      </c>
      <c r="J92" s="25"/>
    </row>
    <row r="93" spans="1:10" s="30" customFormat="1" ht="51" x14ac:dyDescent="0.2">
      <c r="A93" s="1" t="str">
        <f t="shared" si="14"/>
        <v>01.</v>
      </c>
      <c r="B93" s="2">
        <f>IF(AND(D93&gt;0,NOT(D93=" "),NOT(D92&gt;0)),1+(COUNTIF($B$9:B92,"&gt;0"))," ")</f>
        <v>20</v>
      </c>
      <c r="C93" s="23"/>
      <c r="D93" s="53" t="s">
        <v>79</v>
      </c>
      <c r="F93" s="51"/>
      <c r="G93" s="28"/>
      <c r="H93" s="26"/>
      <c r="I93" s="28" t="str">
        <f t="shared" si="4"/>
        <v/>
      </c>
      <c r="J93" s="25"/>
    </row>
    <row r="94" spans="1:10" s="30" customFormat="1" x14ac:dyDescent="0.2">
      <c r="A94" s="1" t="str">
        <f t="shared" si="14"/>
        <v xml:space="preserve"> </v>
      </c>
      <c r="B94" s="2" t="str">
        <f>IF(AND(D94&gt;0,NOT(D94=" "),NOT(D93&gt;0)),1+(COUNTIF($B$9:B93,"&gt;0"))," ")</f>
        <v xml:space="preserve"> </v>
      </c>
      <c r="C94" s="23"/>
      <c r="D94" s="53"/>
      <c r="E94" s="30" t="s">
        <v>13</v>
      </c>
      <c r="F94" s="51">
        <v>2.1</v>
      </c>
      <c r="G94" s="28"/>
      <c r="H94" s="26"/>
      <c r="I94" s="28">
        <f t="shared" ref="I94:I157" si="15">IF(ISNUMBER(F94),F94*G94,"")</f>
        <v>0</v>
      </c>
      <c r="J94" s="25"/>
    </row>
    <row r="95" spans="1:10" s="30" customFormat="1" x14ac:dyDescent="0.2">
      <c r="A95" s="1" t="str">
        <f t="shared" si="14"/>
        <v xml:space="preserve"> </v>
      </c>
      <c r="B95" s="2" t="str">
        <f>IF(AND(D95&gt;0,NOT(D95=" "),NOT(D94&gt;0)),1+(COUNTIF($B$9:B94,"&gt;0"))," ")</f>
        <v xml:space="preserve"> </v>
      </c>
      <c r="C95" s="23"/>
      <c r="D95" s="53"/>
      <c r="F95" s="51"/>
      <c r="G95" s="28"/>
      <c r="H95" s="26"/>
      <c r="I95" s="28" t="str">
        <f t="shared" si="15"/>
        <v/>
      </c>
      <c r="J95" s="25"/>
    </row>
    <row r="96" spans="1:10" s="30" customFormat="1" ht="51" x14ac:dyDescent="0.2">
      <c r="A96" s="1" t="str">
        <f t="shared" si="14"/>
        <v>01.</v>
      </c>
      <c r="B96" s="2">
        <f>IF(AND(D96&gt;0,NOT(D96=" "),NOT(D95&gt;0)),1+(COUNTIF($B$9:B95,"&gt;0"))," ")</f>
        <v>21</v>
      </c>
      <c r="C96" s="23"/>
      <c r="D96" s="53" t="s">
        <v>80</v>
      </c>
      <c r="F96" s="51"/>
      <c r="G96" s="28"/>
      <c r="H96" s="26"/>
      <c r="I96" s="28" t="str">
        <f t="shared" si="15"/>
        <v/>
      </c>
      <c r="J96" s="25"/>
    </row>
    <row r="97" spans="1:10" s="30" customFormat="1" x14ac:dyDescent="0.2">
      <c r="A97" s="1" t="str">
        <f t="shared" si="14"/>
        <v xml:space="preserve"> </v>
      </c>
      <c r="B97" s="2" t="str">
        <f>IF(AND(D97&gt;0,NOT(D97=" "),NOT(D96&gt;0)),1+(COUNTIF($B$9:B96,"&gt;0"))," ")</f>
        <v xml:space="preserve"> </v>
      </c>
      <c r="C97" s="23"/>
      <c r="D97" s="53"/>
      <c r="E97" s="30" t="s">
        <v>13</v>
      </c>
      <c r="F97" s="51">
        <v>1.2000000000000002</v>
      </c>
      <c r="G97" s="28"/>
      <c r="H97" s="26"/>
      <c r="I97" s="28">
        <f t="shared" si="15"/>
        <v>0</v>
      </c>
      <c r="J97" s="25"/>
    </row>
    <row r="98" spans="1:10" s="30" customFormat="1" x14ac:dyDescent="0.2">
      <c r="A98" s="1" t="str">
        <f t="shared" si="14"/>
        <v xml:space="preserve"> </v>
      </c>
      <c r="B98" s="2" t="str">
        <f>IF(AND(D98&gt;0,NOT(D98=" "),NOT(D97&gt;0)),1+(COUNTIF($B$9:B97,"&gt;0"))," ")</f>
        <v xml:space="preserve"> </v>
      </c>
      <c r="C98" s="23"/>
      <c r="D98" s="52"/>
      <c r="F98" s="51" t="s">
        <v>22</v>
      </c>
      <c r="G98" s="28"/>
      <c r="H98" s="26"/>
      <c r="I98" s="28" t="str">
        <f t="shared" si="15"/>
        <v/>
      </c>
      <c r="J98" s="25"/>
    </row>
    <row r="99" spans="1:10" s="30" customFormat="1" ht="38.25" x14ac:dyDescent="0.2">
      <c r="A99" s="1" t="str">
        <f t="shared" si="14"/>
        <v>01.</v>
      </c>
      <c r="B99" s="2">
        <f>IF(AND(D99&gt;0,NOT(D99=" "),NOT(D98&gt;0)),1+(COUNTIF($B$9:B98,"&gt;0"))," ")</f>
        <v>22</v>
      </c>
      <c r="C99" s="23"/>
      <c r="D99" s="53" t="s">
        <v>73</v>
      </c>
      <c r="F99" s="51" t="s">
        <v>22</v>
      </c>
      <c r="G99" s="28"/>
      <c r="H99" s="26"/>
      <c r="I99" s="28" t="str">
        <f t="shared" si="15"/>
        <v/>
      </c>
      <c r="J99" s="25"/>
    </row>
    <row r="100" spans="1:10" s="30" customFormat="1" x14ac:dyDescent="0.2">
      <c r="A100" s="1" t="str">
        <f t="shared" si="14"/>
        <v xml:space="preserve"> </v>
      </c>
      <c r="B100" s="2" t="str">
        <f>IF(AND(D100&gt;0,NOT(D100=" "),NOT(D99&gt;0)),1+(COUNTIF($B$9:B99,"&gt;0"))," ")</f>
        <v xml:space="preserve"> </v>
      </c>
      <c r="C100" s="23" t="s">
        <v>10</v>
      </c>
      <c r="D100" s="53" t="s">
        <v>33</v>
      </c>
      <c r="E100" s="30" t="s">
        <v>13</v>
      </c>
      <c r="F100" s="51">
        <v>5.0999999999999996</v>
      </c>
      <c r="G100" s="28"/>
      <c r="H100" s="26"/>
      <c r="I100" s="28">
        <f t="shared" si="15"/>
        <v>0</v>
      </c>
      <c r="J100" s="25"/>
    </row>
    <row r="101" spans="1:10" s="30" customFormat="1" x14ac:dyDescent="0.2">
      <c r="A101" s="1" t="str">
        <f t="shared" si="14"/>
        <v xml:space="preserve"> </v>
      </c>
      <c r="B101" s="2" t="str">
        <f>IF(AND(D101&gt;0,NOT(D101=" "),NOT(D100&gt;0)),1+(COUNTIF($B$9:B100,"&gt;0"))," ")</f>
        <v xml:space="preserve"> </v>
      </c>
      <c r="C101" s="23" t="s">
        <v>11</v>
      </c>
      <c r="D101" s="53" t="s">
        <v>32</v>
      </c>
      <c r="E101" s="30" t="s">
        <v>13</v>
      </c>
      <c r="F101" s="51">
        <v>49</v>
      </c>
      <c r="G101" s="28"/>
      <c r="H101" s="26"/>
      <c r="I101" s="28">
        <f t="shared" si="15"/>
        <v>0</v>
      </c>
      <c r="J101" s="25"/>
    </row>
    <row r="102" spans="1:10" s="30" customFormat="1" x14ac:dyDescent="0.2">
      <c r="A102" s="1" t="str">
        <f t="shared" si="14"/>
        <v xml:space="preserve"> </v>
      </c>
      <c r="B102" s="2" t="str">
        <f>IF(AND(D102&gt;0,NOT(D102=" "),NOT(D101&gt;0)),1+(COUNTIF($B$9:B101,"&gt;0"))," ")</f>
        <v xml:space="preserve"> </v>
      </c>
      <c r="C102" s="23" t="s">
        <v>12</v>
      </c>
      <c r="D102" s="52" t="s">
        <v>21</v>
      </c>
      <c r="E102" s="30" t="s">
        <v>13</v>
      </c>
      <c r="F102" s="51">
        <v>54</v>
      </c>
      <c r="G102" s="28"/>
      <c r="H102" s="26"/>
      <c r="I102" s="28">
        <f t="shared" si="15"/>
        <v>0</v>
      </c>
      <c r="J102" s="25"/>
    </row>
    <row r="103" spans="1:10" x14ac:dyDescent="0.2">
      <c r="A103" s="1" t="str">
        <f t="shared" si="14"/>
        <v xml:space="preserve"> </v>
      </c>
      <c r="B103" s="2" t="str">
        <f>IF(AND(D103&gt;0,NOT(D103=" "),NOT(D102&gt;0)),1+(COUNTIF($B$9:B102,"&gt;0"))," ")</f>
        <v xml:space="preserve"> </v>
      </c>
      <c r="C103" s="22"/>
      <c r="D103" s="36" t="s">
        <v>8</v>
      </c>
      <c r="E103" s="59"/>
      <c r="F103" s="51" t="s">
        <v>22</v>
      </c>
      <c r="H103" s="26"/>
      <c r="I103" s="28" t="str">
        <f t="shared" si="15"/>
        <v/>
      </c>
      <c r="J103" s="25"/>
    </row>
    <row r="104" spans="1:10" s="30" customFormat="1" x14ac:dyDescent="0.2">
      <c r="A104" s="1" t="str">
        <f t="shared" si="14"/>
        <v xml:space="preserve"> </v>
      </c>
      <c r="B104" s="2" t="str">
        <f>IF(AND(D104&gt;0,NOT(D104=" "),NOT(D103&gt;0)),1+(COUNTIF($B$9:B103,"&gt;0"))," ")</f>
        <v xml:space="preserve"> </v>
      </c>
      <c r="C104" s="23"/>
      <c r="D104" s="46" t="s">
        <v>29</v>
      </c>
      <c r="F104" s="51" t="s">
        <v>22</v>
      </c>
      <c r="G104" s="28"/>
      <c r="H104" s="26"/>
      <c r="I104" s="28" t="str">
        <f t="shared" si="15"/>
        <v/>
      </c>
      <c r="J104" s="47"/>
    </row>
    <row r="105" spans="1:10" s="30" customFormat="1" x14ac:dyDescent="0.2">
      <c r="A105" s="1" t="str">
        <f t="shared" si="14"/>
        <v xml:space="preserve"> </v>
      </c>
      <c r="B105" s="2" t="str">
        <f>IF(AND(D105&gt;0,NOT(D105=" "),NOT(D104&gt;0)),1+(COUNTIF($B$9:B104,"&gt;0"))," ")</f>
        <v xml:space="preserve"> </v>
      </c>
      <c r="C105" s="23"/>
      <c r="D105" s="53"/>
      <c r="F105" s="51" t="s">
        <v>22</v>
      </c>
      <c r="G105" s="28"/>
      <c r="H105" s="26"/>
      <c r="I105" s="28" t="str">
        <f t="shared" si="15"/>
        <v/>
      </c>
      <c r="J105" s="25"/>
    </row>
    <row r="106" spans="1:10" s="30" customFormat="1" ht="102" x14ac:dyDescent="0.2">
      <c r="A106" s="1" t="str">
        <f t="shared" si="14"/>
        <v>01.</v>
      </c>
      <c r="B106" s="2">
        <f>IF(AND(D106&gt;0,NOT(D106=" "),NOT(D105&gt;0)),1+(COUNTIF($B$9:B105,"&gt;0"))," ")</f>
        <v>23</v>
      </c>
      <c r="C106" s="23"/>
      <c r="D106" s="58" t="s">
        <v>74</v>
      </c>
      <c r="F106" s="51" t="s">
        <v>22</v>
      </c>
      <c r="G106" s="28"/>
      <c r="H106" s="26"/>
      <c r="I106" s="28" t="str">
        <f t="shared" si="15"/>
        <v/>
      </c>
      <c r="J106" s="25"/>
    </row>
    <row r="107" spans="1:10" s="30" customFormat="1" x14ac:dyDescent="0.2">
      <c r="A107" s="1" t="str">
        <f t="shared" ref="A107:A115" si="16">IF(OR(B107="",B107= " ")," ",$A$10)</f>
        <v xml:space="preserve"> </v>
      </c>
      <c r="B107" s="2" t="str">
        <f>IF(AND(D107&gt;0,NOT(D107=" "),NOT(D106&gt;0)),1+(COUNTIF($B$9:B106,"&gt;0"))," ")</f>
        <v xml:space="preserve"> </v>
      </c>
      <c r="C107" s="23"/>
      <c r="D107" s="53"/>
      <c r="E107" s="30" t="s">
        <v>13</v>
      </c>
      <c r="F107" s="51">
        <v>4.3999999999999995</v>
      </c>
      <c r="G107" s="28"/>
      <c r="H107" s="26"/>
      <c r="I107" s="28">
        <f t="shared" si="15"/>
        <v>0</v>
      </c>
      <c r="J107" s="25"/>
    </row>
    <row r="108" spans="1:10" s="30" customFormat="1" x14ac:dyDescent="0.2">
      <c r="A108" s="1" t="str">
        <f t="shared" si="16"/>
        <v xml:space="preserve"> </v>
      </c>
      <c r="B108" s="2" t="str">
        <f>IF(AND(D108&gt;0,NOT(D108=" "),NOT(D107&gt;0)),1+(COUNTIF($B$9:B107,"&gt;0"))," ")</f>
        <v xml:space="preserve"> </v>
      </c>
      <c r="C108" s="23"/>
      <c r="D108" s="53"/>
      <c r="F108" s="51" t="s">
        <v>22</v>
      </c>
      <c r="G108" s="28"/>
      <c r="H108" s="26"/>
      <c r="I108" s="28" t="str">
        <f t="shared" si="15"/>
        <v/>
      </c>
      <c r="J108" s="25"/>
    </row>
    <row r="109" spans="1:10" s="30" customFormat="1" ht="25.5" x14ac:dyDescent="0.2">
      <c r="A109" s="1" t="str">
        <f t="shared" si="16"/>
        <v>01.</v>
      </c>
      <c r="B109" s="2">
        <f>IF(AND(D109&gt;0,NOT(D109=" "),NOT(D108&gt;0)),1+(COUNTIF($B$9:B108,"&gt;0"))," ")</f>
        <v>24</v>
      </c>
      <c r="C109" s="23"/>
      <c r="D109" s="53" t="s">
        <v>39</v>
      </c>
      <c r="F109" s="51" t="s">
        <v>22</v>
      </c>
      <c r="G109" s="28"/>
      <c r="H109" s="26"/>
      <c r="I109" s="28" t="str">
        <f t="shared" si="15"/>
        <v/>
      </c>
      <c r="J109" s="25"/>
    </row>
    <row r="110" spans="1:10" s="30" customFormat="1" x14ac:dyDescent="0.2">
      <c r="A110" s="1" t="str">
        <f t="shared" si="16"/>
        <v xml:space="preserve"> </v>
      </c>
      <c r="B110" s="2" t="str">
        <f>IF(AND(D110&gt;0,NOT(D110=" "),NOT(D109&gt;0)),1+(COUNTIF($B$9:B109,"&gt;0"))," ")</f>
        <v xml:space="preserve"> </v>
      </c>
      <c r="C110" s="23"/>
      <c r="D110" s="53"/>
      <c r="E110" s="30" t="s">
        <v>13</v>
      </c>
      <c r="F110" s="51">
        <v>1.6</v>
      </c>
      <c r="G110" s="28"/>
      <c r="H110" s="26"/>
      <c r="I110" s="28">
        <f t="shared" si="15"/>
        <v>0</v>
      </c>
      <c r="J110" s="25"/>
    </row>
    <row r="111" spans="1:10" s="30" customFormat="1" x14ac:dyDescent="0.2">
      <c r="A111" s="1" t="str">
        <f t="shared" si="16"/>
        <v xml:space="preserve"> </v>
      </c>
      <c r="B111" s="2" t="str">
        <f>IF(AND(D111&gt;0,NOT(D111=" "),NOT(D110&gt;0)),1+(COUNTIF($B$9:B110,"&gt;0"))," ")</f>
        <v xml:space="preserve"> </v>
      </c>
      <c r="C111" s="23"/>
      <c r="D111" s="53"/>
      <c r="F111" s="51" t="s">
        <v>22</v>
      </c>
      <c r="G111" s="28"/>
      <c r="H111" s="26"/>
      <c r="I111" s="28" t="str">
        <f t="shared" si="15"/>
        <v/>
      </c>
      <c r="J111" s="25"/>
    </row>
    <row r="112" spans="1:10" s="30" customFormat="1" ht="25.5" x14ac:dyDescent="0.2">
      <c r="A112" s="1" t="str">
        <f t="shared" si="16"/>
        <v>01.</v>
      </c>
      <c r="B112" s="2">
        <f>IF(AND(D112&gt;0,NOT(D112=" "),NOT(D111&gt;0)),1+(COUNTIF($B$9:B111,"&gt;0"))," ")</f>
        <v>25</v>
      </c>
      <c r="C112" s="23"/>
      <c r="D112" s="53" t="str">
        <f>"Dodatak na stavke "&amp;A106&amp;B106&amp;" za izradu raznih ojačanja."</f>
        <v>Dodatak na stavke 01.23 za izradu raznih ojačanja.</v>
      </c>
      <c r="F112" s="51" t="s">
        <v>22</v>
      </c>
      <c r="G112" s="28"/>
      <c r="H112" s="26"/>
      <c r="I112" s="28" t="str">
        <f t="shared" si="15"/>
        <v/>
      </c>
      <c r="J112" s="25"/>
    </row>
    <row r="113" spans="1:10" s="30" customFormat="1" x14ac:dyDescent="0.2">
      <c r="A113" s="1" t="str">
        <f t="shared" si="16"/>
        <v xml:space="preserve"> </v>
      </c>
      <c r="B113" s="2" t="str">
        <f>IF(AND(D113&gt;0,NOT(D113=" "),NOT(D112&gt;0)),1+(COUNTIF($B$9:B112,"&gt;0"))," ")</f>
        <v xml:space="preserve"> </v>
      </c>
      <c r="C113" s="23" t="s">
        <v>10</v>
      </c>
      <c r="D113" s="53" t="s">
        <v>25</v>
      </c>
      <c r="E113" s="30" t="s">
        <v>14</v>
      </c>
      <c r="F113" s="64">
        <v>1</v>
      </c>
      <c r="G113" s="28"/>
      <c r="H113" s="26"/>
      <c r="I113" s="28">
        <f t="shared" si="15"/>
        <v>0</v>
      </c>
      <c r="J113" s="25"/>
    </row>
    <row r="114" spans="1:10" s="30" customFormat="1" x14ac:dyDescent="0.2">
      <c r="A114" s="1" t="str">
        <f t="shared" si="16"/>
        <v xml:space="preserve"> </v>
      </c>
      <c r="B114" s="2" t="str">
        <f>IF(AND(D114&gt;0,NOT(D114=" "),NOT(D113&gt;0)),1+(COUNTIF($B$9:B113,"&gt;0"))," ")</f>
        <v xml:space="preserve"> </v>
      </c>
      <c r="C114" s="23"/>
      <c r="D114" s="53"/>
      <c r="F114" s="51"/>
      <c r="G114" s="28"/>
      <c r="H114" s="26"/>
      <c r="I114" s="28" t="str">
        <f t="shared" si="15"/>
        <v/>
      </c>
      <c r="J114" s="25"/>
    </row>
    <row r="115" spans="1:10" s="30" customFormat="1" ht="63.75" x14ac:dyDescent="0.2">
      <c r="A115" s="1" t="str">
        <f t="shared" si="16"/>
        <v>01.</v>
      </c>
      <c r="B115" s="2">
        <f>IF(AND(D115&gt;0,NOT(D115=" "),NOT(D114&gt;0)),1+(COUNTIF($B$9:B114,"&gt;0"))," ")</f>
        <v>26</v>
      </c>
      <c r="C115" s="23"/>
      <c r="D115" s="49" t="s">
        <v>94</v>
      </c>
      <c r="F115" s="51"/>
      <c r="G115" s="28"/>
      <c r="H115" s="26"/>
      <c r="I115" s="28" t="str">
        <f t="shared" si="15"/>
        <v/>
      </c>
      <c r="J115" s="25"/>
    </row>
    <row r="116" spans="1:10" s="30" customFormat="1" x14ac:dyDescent="0.2">
      <c r="A116" s="1" t="str">
        <f t="shared" ref="A116:A127" si="17">IF(OR(B116="",B116= " ")," ",$A$10)</f>
        <v xml:space="preserve"> </v>
      </c>
      <c r="B116" s="2" t="str">
        <f>IF(AND(D116&gt;0,NOT(D116=" "),NOT(D115&gt;0)),1+(COUNTIF($B$9:B115,"&gt;0"))," ")</f>
        <v xml:space="preserve"> </v>
      </c>
      <c r="C116" s="23" t="s">
        <v>10</v>
      </c>
      <c r="D116" s="53" t="s">
        <v>37</v>
      </c>
      <c r="E116" s="30" t="s">
        <v>13</v>
      </c>
      <c r="F116" s="51">
        <v>5.0999999999999996</v>
      </c>
      <c r="G116" s="28"/>
      <c r="H116" s="26"/>
      <c r="I116" s="28">
        <f t="shared" si="15"/>
        <v>0</v>
      </c>
      <c r="J116" s="25"/>
    </row>
    <row r="117" spans="1:10" s="30" customFormat="1" x14ac:dyDescent="0.2">
      <c r="A117" s="1" t="str">
        <f t="shared" si="17"/>
        <v xml:space="preserve"> </v>
      </c>
      <c r="B117" s="2" t="str">
        <f>IF(AND(D117&gt;0,NOT(D117=" "),NOT(D116&gt;0)),1+(COUNTIF($B$9:B116,"&gt;0"))," ")</f>
        <v xml:space="preserve"> </v>
      </c>
      <c r="C117" s="23" t="s">
        <v>11</v>
      </c>
      <c r="D117" s="53" t="s">
        <v>38</v>
      </c>
      <c r="E117" s="30" t="s">
        <v>13</v>
      </c>
      <c r="F117" s="51">
        <v>8.6</v>
      </c>
      <c r="G117" s="28"/>
      <c r="H117" s="26"/>
      <c r="I117" s="28">
        <f t="shared" si="15"/>
        <v>0</v>
      </c>
      <c r="J117" s="25"/>
    </row>
    <row r="118" spans="1:10" x14ac:dyDescent="0.2">
      <c r="A118" s="1" t="str">
        <f t="shared" si="17"/>
        <v xml:space="preserve"> </v>
      </c>
      <c r="B118" s="2" t="str">
        <f>IF(AND(D118&gt;0,NOT(D118=" "),NOT(D117&gt;0)),1+(COUNTIF($B$9:B117,"&gt;0"))," ")</f>
        <v xml:space="preserve"> </v>
      </c>
      <c r="C118" s="22"/>
      <c r="D118" s="36" t="s">
        <v>8</v>
      </c>
      <c r="E118" s="59"/>
      <c r="F118" s="51" t="s">
        <v>22</v>
      </c>
      <c r="H118" s="26"/>
      <c r="I118" s="28" t="str">
        <f t="shared" si="15"/>
        <v/>
      </c>
      <c r="J118" s="25"/>
    </row>
    <row r="119" spans="1:10" s="30" customFormat="1" x14ac:dyDescent="0.2">
      <c r="A119" s="1" t="str">
        <f t="shared" si="17"/>
        <v xml:space="preserve"> </v>
      </c>
      <c r="B119" s="2" t="str">
        <f>IF(AND(D119&gt;0,NOT(D119=" "),NOT(D118&gt;0)),1+(COUNTIF($B$9:B118,"&gt;0"))," ")</f>
        <v xml:space="preserve"> </v>
      </c>
      <c r="C119" s="23"/>
      <c r="D119" s="46" t="s">
        <v>34</v>
      </c>
      <c r="F119" s="51" t="s">
        <v>22</v>
      </c>
      <c r="G119" s="28"/>
      <c r="H119" s="26"/>
      <c r="I119" s="28" t="str">
        <f t="shared" si="15"/>
        <v/>
      </c>
      <c r="J119" s="47"/>
    </row>
    <row r="120" spans="1:10" s="30" customFormat="1" x14ac:dyDescent="0.2">
      <c r="A120" s="1" t="str">
        <f t="shared" si="17"/>
        <v xml:space="preserve"> </v>
      </c>
      <c r="B120" s="2" t="str">
        <f>IF(AND(D120&gt;0,NOT(D120=" "),NOT(D119&gt;0)),1+(COUNTIF($B$9:B119,"&gt;0"))," ")</f>
        <v xml:space="preserve"> </v>
      </c>
      <c r="C120" s="23"/>
      <c r="D120" s="53"/>
      <c r="F120" s="51" t="s">
        <v>22</v>
      </c>
      <c r="G120" s="28"/>
      <c r="H120" s="26"/>
      <c r="I120" s="28" t="str">
        <f t="shared" si="15"/>
        <v/>
      </c>
      <c r="J120" s="25"/>
    </row>
    <row r="121" spans="1:10" s="30" customFormat="1" ht="38.25" x14ac:dyDescent="0.2">
      <c r="A121" s="1" t="str">
        <f t="shared" si="17"/>
        <v>01.</v>
      </c>
      <c r="B121" s="2">
        <f>IF(AND(D121&gt;0,NOT(D121=" "),NOT(D120&gt;0)),1+(COUNTIF($B$9:B120,"&gt;0"))," ")</f>
        <v>27</v>
      </c>
      <c r="C121" s="23"/>
      <c r="D121" s="55" t="s">
        <v>76</v>
      </c>
      <c r="F121" s="51" t="s">
        <v>22</v>
      </c>
      <c r="G121" s="28"/>
      <c r="H121" s="26"/>
      <c r="I121" s="28" t="str">
        <f t="shared" si="15"/>
        <v/>
      </c>
      <c r="J121" s="25"/>
    </row>
    <row r="122" spans="1:10" s="30" customFormat="1" x14ac:dyDescent="0.2">
      <c r="A122" s="1" t="str">
        <f t="shared" si="17"/>
        <v xml:space="preserve"> </v>
      </c>
      <c r="B122" s="2" t="str">
        <f>IF(AND(D122&gt;0,NOT(D122=" "),NOT(D121&gt;0)),1+(COUNTIF($B$9:B121,"&gt;0"))," ")</f>
        <v xml:space="preserve"> </v>
      </c>
      <c r="C122" s="23" t="s">
        <v>10</v>
      </c>
      <c r="D122" s="55" t="s">
        <v>75</v>
      </c>
      <c r="E122" s="30" t="s">
        <v>9</v>
      </c>
      <c r="F122" s="51">
        <v>21.6</v>
      </c>
      <c r="G122" s="28"/>
      <c r="H122" s="26"/>
      <c r="I122" s="28">
        <f t="shared" si="15"/>
        <v>0</v>
      </c>
      <c r="J122" s="25"/>
    </row>
    <row r="123" spans="1:10" s="30" customFormat="1" x14ac:dyDescent="0.2">
      <c r="A123" s="1" t="str">
        <f t="shared" si="17"/>
        <v xml:space="preserve"> </v>
      </c>
      <c r="B123" s="2" t="str">
        <f>IF(AND(D123&gt;0,NOT(D123=" "),NOT(D122&gt;0)),1+(COUNTIF($B$9:B122,"&gt;0"))," ")</f>
        <v xml:space="preserve"> </v>
      </c>
      <c r="C123" s="23" t="s">
        <v>11</v>
      </c>
      <c r="D123" s="55" t="s">
        <v>35</v>
      </c>
      <c r="E123" s="30" t="s">
        <v>9</v>
      </c>
      <c r="F123" s="51">
        <v>3.4</v>
      </c>
      <c r="G123" s="28"/>
      <c r="H123" s="26"/>
      <c r="I123" s="28">
        <f t="shared" si="15"/>
        <v>0</v>
      </c>
      <c r="J123" s="25"/>
    </row>
    <row r="124" spans="1:10" s="30" customFormat="1" x14ac:dyDescent="0.2">
      <c r="A124" s="1" t="str">
        <f t="shared" si="17"/>
        <v xml:space="preserve"> </v>
      </c>
      <c r="B124" s="2" t="str">
        <f>IF(AND(D124&gt;0,NOT(D124=" "),NOT(D123&gt;0)),1+(COUNTIF($B$9:B123,"&gt;0"))," ")</f>
        <v xml:space="preserve"> </v>
      </c>
      <c r="C124" s="23" t="s">
        <v>12</v>
      </c>
      <c r="D124" s="55" t="s">
        <v>36</v>
      </c>
      <c r="E124" s="30" t="s">
        <v>9</v>
      </c>
      <c r="F124" s="51">
        <v>13.1</v>
      </c>
      <c r="G124" s="28"/>
      <c r="H124" s="26"/>
      <c r="I124" s="28">
        <f t="shared" si="15"/>
        <v>0</v>
      </c>
      <c r="J124" s="25"/>
    </row>
    <row r="125" spans="1:10" s="30" customFormat="1" x14ac:dyDescent="0.2">
      <c r="A125" s="1" t="str">
        <f t="shared" si="17"/>
        <v xml:space="preserve"> </v>
      </c>
      <c r="B125" s="2" t="str">
        <f>IF(AND(D125&gt;0,NOT(D125=" "),NOT(D124&gt;0)),1+(COUNTIF($B$9:B124,"&gt;0"))," ")</f>
        <v xml:space="preserve"> </v>
      </c>
      <c r="C125" s="23" t="s">
        <v>15</v>
      </c>
      <c r="D125" s="55" t="s">
        <v>77</v>
      </c>
      <c r="E125" s="30" t="s">
        <v>13</v>
      </c>
      <c r="F125" s="51">
        <v>2.5</v>
      </c>
      <c r="G125" s="28"/>
      <c r="H125" s="26"/>
      <c r="I125" s="28">
        <f t="shared" si="15"/>
        <v>0</v>
      </c>
      <c r="J125" s="25"/>
    </row>
    <row r="126" spans="1:10" s="30" customFormat="1" x14ac:dyDescent="0.2">
      <c r="A126" s="1" t="str">
        <f t="shared" si="17"/>
        <v xml:space="preserve"> </v>
      </c>
      <c r="B126" s="2" t="str">
        <f>IF(AND(D126&gt;0,NOT(D126=" "),NOT(D125&gt;0)),1+(COUNTIF($B$9:B125,"&gt;0"))," ")</f>
        <v xml:space="preserve"> </v>
      </c>
      <c r="C126" s="23"/>
      <c r="D126" s="49"/>
      <c r="F126" s="51" t="s">
        <v>22</v>
      </c>
      <c r="G126" s="28"/>
      <c r="H126" s="26"/>
      <c r="I126" s="28" t="str">
        <f t="shared" si="15"/>
        <v/>
      </c>
      <c r="J126" s="25"/>
    </row>
    <row r="127" spans="1:10" s="30" customFormat="1" ht="63.75" x14ac:dyDescent="0.2">
      <c r="A127" s="1" t="str">
        <f t="shared" si="17"/>
        <v>01.</v>
      </c>
      <c r="B127" s="2">
        <f>IF(AND(D127&gt;0,NOT(D127=" "),NOT(D126&gt;0)),1+(COUNTIF($B$9:B126,"&gt;0"))," ")</f>
        <v>28</v>
      </c>
      <c r="C127" s="23"/>
      <c r="D127" s="49" t="s">
        <v>81</v>
      </c>
      <c r="F127" s="51" t="s">
        <v>22</v>
      </c>
      <c r="G127" s="28"/>
      <c r="H127" s="26"/>
      <c r="I127" s="28" t="str">
        <f t="shared" si="15"/>
        <v/>
      </c>
      <c r="J127" s="25"/>
    </row>
    <row r="128" spans="1:10" s="30" customFormat="1" x14ac:dyDescent="0.2">
      <c r="A128" s="1" t="str">
        <f t="shared" ref="A128:A136" si="18">IF(OR(B128="",B128= " ")," ",$A$10)</f>
        <v xml:space="preserve"> </v>
      </c>
      <c r="B128" s="2" t="str">
        <f>IF(AND(D128&gt;0,NOT(D128=" "),NOT(D127&gt;0)),1+(COUNTIF($B$9:B127,"&gt;0"))," ")</f>
        <v xml:space="preserve"> </v>
      </c>
      <c r="C128" s="23"/>
      <c r="D128" s="49"/>
      <c r="E128" s="30" t="s">
        <v>13</v>
      </c>
      <c r="F128" s="51">
        <v>5.8</v>
      </c>
      <c r="G128" s="28"/>
      <c r="H128" s="26"/>
      <c r="I128" s="28">
        <f t="shared" si="15"/>
        <v>0</v>
      </c>
      <c r="J128" s="25"/>
    </row>
    <row r="129" spans="1:10" x14ac:dyDescent="0.2">
      <c r="A129" s="1" t="str">
        <f t="shared" si="18"/>
        <v xml:space="preserve"> </v>
      </c>
      <c r="B129" s="2" t="str">
        <f>IF(AND(D129&gt;0,NOT(D129=" "),NOT(D128&gt;0)),1+(COUNTIF($B$9:B128,"&gt;0"))," ")</f>
        <v xml:space="preserve"> </v>
      </c>
      <c r="C129" s="22"/>
      <c r="D129" s="36" t="s">
        <v>8</v>
      </c>
      <c r="E129" s="59"/>
      <c r="F129" s="51" t="s">
        <v>22</v>
      </c>
      <c r="H129" s="26"/>
      <c r="I129" s="28" t="str">
        <f t="shared" si="15"/>
        <v/>
      </c>
      <c r="J129" s="25"/>
    </row>
    <row r="130" spans="1:10" s="30" customFormat="1" x14ac:dyDescent="0.2">
      <c r="A130" s="1" t="str">
        <f t="shared" si="18"/>
        <v xml:space="preserve"> </v>
      </c>
      <c r="B130" s="2" t="str">
        <f>IF(AND(D130&gt;0,NOT(D130=" "),NOT(D129&gt;0)),1+(COUNTIF($B$9:B129,"&gt;0"))," ")</f>
        <v xml:space="preserve"> </v>
      </c>
      <c r="C130" s="23"/>
      <c r="D130" s="46" t="s">
        <v>1</v>
      </c>
      <c r="F130" s="51" t="s">
        <v>22</v>
      </c>
      <c r="G130" s="28"/>
      <c r="H130" s="26"/>
      <c r="I130" s="28" t="str">
        <f t="shared" si="15"/>
        <v/>
      </c>
      <c r="J130" s="47"/>
    </row>
    <row r="131" spans="1:10" s="30" customFormat="1" x14ac:dyDescent="0.2">
      <c r="A131" s="1" t="str">
        <f t="shared" si="18"/>
        <v xml:space="preserve"> </v>
      </c>
      <c r="B131" s="2" t="str">
        <f>IF(AND(D131&gt;0,NOT(D131=" "),NOT(D130&gt;0)),1+(COUNTIF($B$9:B130,"&gt;0"))," ")</f>
        <v xml:space="preserve"> </v>
      </c>
      <c r="C131" s="23"/>
      <c r="D131" s="54"/>
      <c r="F131" s="51" t="s">
        <v>22</v>
      </c>
      <c r="G131" s="28"/>
      <c r="H131" s="26"/>
      <c r="I131" s="28" t="str">
        <f t="shared" si="15"/>
        <v/>
      </c>
      <c r="J131" s="25"/>
    </row>
    <row r="132" spans="1:10" x14ac:dyDescent="0.2">
      <c r="A132" s="1" t="str">
        <f t="shared" si="18"/>
        <v xml:space="preserve"> </v>
      </c>
      <c r="B132" s="2" t="str">
        <f>IF(AND(D132&gt;0,NOT(D132=" "),NOT(D131&gt;0)),1+(COUNTIF($B$9:B131,"&gt;0"))," ")</f>
        <v xml:space="preserve"> </v>
      </c>
      <c r="C132" s="22"/>
      <c r="D132" s="50"/>
      <c r="E132" s="59"/>
      <c r="F132" s="51" t="s">
        <v>22</v>
      </c>
      <c r="H132" s="26"/>
      <c r="I132" s="28" t="str">
        <f t="shared" si="15"/>
        <v/>
      </c>
      <c r="J132" s="25"/>
    </row>
    <row r="133" spans="1:10" ht="102" x14ac:dyDescent="0.2">
      <c r="A133" s="1" t="str">
        <f t="shared" si="18"/>
        <v>01.</v>
      </c>
      <c r="B133" s="2">
        <f>IF(AND(D133&gt;0,NOT(D133=" "),NOT(D132&gt;0)),1+(COUNTIF($B$9:B132,"&gt;0"))," ")</f>
        <v>29</v>
      </c>
      <c r="C133" s="22"/>
      <c r="D133" s="49" t="s">
        <v>83</v>
      </c>
      <c r="E133" s="59"/>
      <c r="F133" s="51" t="s">
        <v>22</v>
      </c>
      <c r="H133" s="26"/>
      <c r="I133" s="28" t="str">
        <f t="shared" si="15"/>
        <v/>
      </c>
      <c r="J133" s="25"/>
    </row>
    <row r="134" spans="1:10" x14ac:dyDescent="0.2">
      <c r="A134" s="1" t="str">
        <f t="shared" si="18"/>
        <v xml:space="preserve"> </v>
      </c>
      <c r="B134" s="2" t="str">
        <f>IF(AND(D134&gt;0,NOT(D134=" "),NOT(D133&gt;0)),1+(COUNTIF($B$9:B133,"&gt;0"))," ")</f>
        <v xml:space="preserve"> </v>
      </c>
      <c r="C134" s="22"/>
      <c r="D134" s="49" t="s">
        <v>84</v>
      </c>
      <c r="E134" s="59" t="s">
        <v>14</v>
      </c>
      <c r="F134" s="64">
        <v>1</v>
      </c>
      <c r="H134" s="26"/>
      <c r="I134" s="28">
        <f t="shared" si="15"/>
        <v>0</v>
      </c>
      <c r="J134" s="25"/>
    </row>
    <row r="135" spans="1:10" x14ac:dyDescent="0.2">
      <c r="A135" s="1" t="str">
        <f t="shared" si="18"/>
        <v xml:space="preserve"> </v>
      </c>
      <c r="B135" s="2" t="str">
        <f>IF(AND(D135&gt;0,NOT(D135=" "),NOT(D134&gt;0)),1+(COUNTIF($B$9:B134,"&gt;0"))," ")</f>
        <v xml:space="preserve"> </v>
      </c>
      <c r="C135" s="22"/>
      <c r="D135" s="49"/>
      <c r="E135" s="59"/>
      <c r="F135" s="64" t="s">
        <v>22</v>
      </c>
      <c r="H135" s="26"/>
      <c r="I135" s="28" t="str">
        <f t="shared" si="15"/>
        <v/>
      </c>
      <c r="J135" s="25"/>
    </row>
    <row r="136" spans="1:10" ht="76.5" x14ac:dyDescent="0.2">
      <c r="A136" s="1" t="str">
        <f t="shared" si="18"/>
        <v>01.</v>
      </c>
      <c r="B136" s="2">
        <f>IF(AND(D136&gt;0,NOT(D136=" "),NOT(D135&gt;0)),1+(COUNTIF($B$9:B135,"&gt;0"))," ")</f>
        <v>30</v>
      </c>
      <c r="C136" s="22"/>
      <c r="D136" s="49" t="s">
        <v>82</v>
      </c>
      <c r="E136" s="59"/>
      <c r="F136" s="51" t="s">
        <v>22</v>
      </c>
      <c r="H136" s="26"/>
      <c r="I136" s="28" t="str">
        <f t="shared" si="15"/>
        <v/>
      </c>
      <c r="J136" s="25"/>
    </row>
    <row r="137" spans="1:10" x14ac:dyDescent="0.2">
      <c r="A137" s="1" t="str">
        <f t="shared" ref="A137:A149" si="19">IF(OR(B137="",B137= " ")," ",$A$10)</f>
        <v xml:space="preserve"> </v>
      </c>
      <c r="B137" s="2" t="str">
        <f>IF(AND(D137&gt;0,NOT(D137=" "),NOT(D136&gt;0)),1+(COUNTIF($B$9:B136,"&gt;0"))," ")</f>
        <v xml:space="preserve"> </v>
      </c>
      <c r="C137" s="22"/>
      <c r="D137" s="49" t="s">
        <v>85</v>
      </c>
      <c r="E137" s="59" t="s">
        <v>14</v>
      </c>
      <c r="F137" s="64">
        <v>1</v>
      </c>
      <c r="H137" s="26"/>
      <c r="I137" s="28">
        <f t="shared" si="15"/>
        <v>0</v>
      </c>
      <c r="J137" s="25"/>
    </row>
    <row r="138" spans="1:10" x14ac:dyDescent="0.2">
      <c r="A138" s="1" t="str">
        <f t="shared" si="19"/>
        <v xml:space="preserve"> </v>
      </c>
      <c r="B138" s="2" t="str">
        <f>IF(AND(D138&gt;0,NOT(D138=" "),NOT(D137&gt;0)),1+(COUNTIF($B$9:B137,"&gt;0"))," ")</f>
        <v xml:space="preserve"> </v>
      </c>
      <c r="C138" s="22"/>
      <c r="D138" s="49"/>
      <c r="E138" s="59"/>
      <c r="F138" s="64"/>
      <c r="H138" s="26"/>
      <c r="I138" s="28" t="str">
        <f t="shared" si="15"/>
        <v/>
      </c>
      <c r="J138" s="25"/>
    </row>
    <row r="139" spans="1:10" ht="89.25" x14ac:dyDescent="0.2">
      <c r="A139" s="1" t="str">
        <f t="shared" si="19"/>
        <v>01.</v>
      </c>
      <c r="B139" s="2">
        <f>IF(AND(D139&gt;0,NOT(D139=" "),NOT(D138&gt;0)),1+(COUNTIF($B$9:B138,"&gt;0"))," ")</f>
        <v>31</v>
      </c>
      <c r="C139" s="22"/>
      <c r="D139" s="49" t="s">
        <v>91</v>
      </c>
      <c r="E139" s="59"/>
      <c r="F139" s="64"/>
      <c r="H139" s="26"/>
      <c r="I139" s="28" t="str">
        <f t="shared" si="15"/>
        <v/>
      </c>
      <c r="J139" s="25"/>
    </row>
    <row r="140" spans="1:10" x14ac:dyDescent="0.2">
      <c r="A140" s="1" t="str">
        <f t="shared" si="19"/>
        <v xml:space="preserve"> </v>
      </c>
      <c r="B140" s="2" t="str">
        <f>IF(AND(D140&gt;0,NOT(D140=" "),NOT(D139&gt;0)),1+(COUNTIF($B$9:B139,"&gt;0"))," ")</f>
        <v xml:space="preserve"> </v>
      </c>
      <c r="C140" s="22"/>
      <c r="D140" s="49"/>
      <c r="E140" s="59" t="s">
        <v>13</v>
      </c>
      <c r="F140" s="51">
        <v>1.3</v>
      </c>
      <c r="H140" s="26"/>
      <c r="I140" s="28">
        <f t="shared" si="15"/>
        <v>0</v>
      </c>
      <c r="J140" s="25"/>
    </row>
    <row r="141" spans="1:10" x14ac:dyDescent="0.2">
      <c r="A141" s="1" t="str">
        <f t="shared" si="19"/>
        <v xml:space="preserve"> </v>
      </c>
      <c r="B141" s="2" t="str">
        <f>IF(AND(D141&gt;0,NOT(D141=" "),NOT(D140&gt;0)),1+(COUNTIF($B$9:B140,"&gt;0"))," ")</f>
        <v xml:space="preserve"> </v>
      </c>
      <c r="C141" s="22"/>
      <c r="D141" s="49"/>
      <c r="E141" s="59"/>
      <c r="F141" s="64" t="s">
        <v>22</v>
      </c>
      <c r="H141" s="26"/>
      <c r="I141" s="28" t="str">
        <f t="shared" si="15"/>
        <v/>
      </c>
      <c r="J141" s="25"/>
    </row>
    <row r="142" spans="1:10" ht="63.75" x14ac:dyDescent="0.2">
      <c r="A142" s="1" t="str">
        <f t="shared" si="19"/>
        <v>01.</v>
      </c>
      <c r="B142" s="2">
        <f>IF(AND(D142&gt;0,NOT(D142=" "),NOT(D141&gt;0)),1+(COUNTIF($B$9:B141,"&gt;0"))," ")</f>
        <v>32</v>
      </c>
      <c r="C142" s="22"/>
      <c r="D142" s="49" t="s">
        <v>93</v>
      </c>
      <c r="E142" s="59"/>
      <c r="F142" s="64" t="s">
        <v>22</v>
      </c>
      <c r="H142" s="26"/>
      <c r="I142" s="28" t="str">
        <f t="shared" si="15"/>
        <v/>
      </c>
      <c r="J142" s="25"/>
    </row>
    <row r="143" spans="1:10" x14ac:dyDescent="0.2">
      <c r="A143" s="1" t="str">
        <f t="shared" si="19"/>
        <v xml:space="preserve"> </v>
      </c>
      <c r="B143" s="2" t="str">
        <f>IF(AND(D143&gt;0,NOT(D143=" "),NOT(D142&gt;0)),1+(COUNTIF($B$9:B142,"&gt;0"))," ")</f>
        <v xml:space="preserve"> </v>
      </c>
      <c r="C143" s="22"/>
      <c r="D143" s="49"/>
      <c r="E143" s="59" t="s">
        <v>14</v>
      </c>
      <c r="F143" s="64">
        <v>2</v>
      </c>
      <c r="H143" s="26"/>
      <c r="I143" s="28">
        <f t="shared" si="15"/>
        <v>0</v>
      </c>
      <c r="J143" s="25"/>
    </row>
    <row r="144" spans="1:10" x14ac:dyDescent="0.2">
      <c r="A144" s="1" t="str">
        <f t="shared" si="19"/>
        <v xml:space="preserve"> </v>
      </c>
      <c r="B144" s="2" t="str">
        <f>IF(AND(D144&gt;0,NOT(D144=" "),NOT(D143&gt;0)),1+(COUNTIF($B$9:B143,"&gt;0"))," ")</f>
        <v xml:space="preserve"> </v>
      </c>
      <c r="C144" s="22"/>
      <c r="D144" s="36"/>
      <c r="E144" s="59"/>
      <c r="F144" s="64" t="s">
        <v>22</v>
      </c>
      <c r="H144" s="26"/>
      <c r="I144" s="28" t="str">
        <f t="shared" si="15"/>
        <v/>
      </c>
      <c r="J144" s="25"/>
    </row>
    <row r="145" spans="1:10" ht="63.75" x14ac:dyDescent="0.2">
      <c r="A145" s="1" t="str">
        <f t="shared" si="19"/>
        <v>01.</v>
      </c>
      <c r="B145" s="2">
        <f>IF(AND(D145&gt;0,NOT(D145=" "),NOT(D144&gt;0)),1+(COUNTIF($B$9:B144,"&gt;0"))," ")</f>
        <v>33</v>
      </c>
      <c r="C145" s="22"/>
      <c r="D145" s="36" t="s">
        <v>86</v>
      </c>
      <c r="E145" s="59"/>
      <c r="F145" s="64" t="s">
        <v>22</v>
      </c>
      <c r="H145" s="26"/>
      <c r="I145" s="28" t="str">
        <f t="shared" si="15"/>
        <v/>
      </c>
      <c r="J145" s="25"/>
    </row>
    <row r="146" spans="1:10" x14ac:dyDescent="0.2">
      <c r="A146" s="1" t="str">
        <f t="shared" si="19"/>
        <v xml:space="preserve"> </v>
      </c>
      <c r="B146" s="2" t="str">
        <f>IF(AND(D146&gt;0,NOT(D146=" "),NOT(D145&gt;0)),1+(COUNTIF($B$9:B145,"&gt;0"))," ")</f>
        <v xml:space="preserve"> </v>
      </c>
      <c r="C146" s="22"/>
      <c r="D146" s="36"/>
      <c r="E146" s="59" t="s">
        <v>14</v>
      </c>
      <c r="F146" s="64">
        <v>2</v>
      </c>
      <c r="H146" s="26"/>
      <c r="I146" s="28">
        <f t="shared" si="15"/>
        <v>0</v>
      </c>
      <c r="J146" s="25"/>
    </row>
    <row r="147" spans="1:10" x14ac:dyDescent="0.2">
      <c r="A147" s="1" t="str">
        <f t="shared" si="19"/>
        <v xml:space="preserve"> </v>
      </c>
      <c r="B147" s="2" t="str">
        <f>IF(AND(D147&gt;0,NOT(D147=" "),NOT(D146&gt;0)),1+(COUNTIF($B$9:B146,"&gt;0"))," ")</f>
        <v xml:space="preserve"> </v>
      </c>
      <c r="C147" s="22"/>
      <c r="D147" s="36" t="s">
        <v>8</v>
      </c>
      <c r="E147" s="59"/>
      <c r="F147" s="64" t="s">
        <v>22</v>
      </c>
      <c r="H147" s="26"/>
      <c r="I147" s="28" t="str">
        <f t="shared" si="15"/>
        <v/>
      </c>
      <c r="J147" s="25"/>
    </row>
    <row r="148" spans="1:10" s="30" customFormat="1" x14ac:dyDescent="0.2">
      <c r="A148" s="1" t="str">
        <f t="shared" si="19"/>
        <v xml:space="preserve"> </v>
      </c>
      <c r="B148" s="2" t="str">
        <f>IF(AND(D148&gt;0,NOT(D148=" "),NOT(D147&gt;0)),1+(COUNTIF($B$9:B147,"&gt;0"))," ")</f>
        <v xml:space="preserve"> </v>
      </c>
      <c r="C148" s="23"/>
      <c r="D148" s="46" t="s">
        <v>0</v>
      </c>
      <c r="F148" s="64" t="s">
        <v>22</v>
      </c>
      <c r="G148" s="28"/>
      <c r="H148" s="26"/>
      <c r="I148" s="28" t="str">
        <f t="shared" si="15"/>
        <v/>
      </c>
      <c r="J148" s="47"/>
    </row>
    <row r="149" spans="1:10" x14ac:dyDescent="0.2">
      <c r="A149" s="1" t="str">
        <f t="shared" si="19"/>
        <v xml:space="preserve"> </v>
      </c>
      <c r="B149" s="2" t="str">
        <f>IF(AND(D149&gt;0,NOT(D149=" "),NOT(D148&gt;0)),1+(COUNTIF($B$9:B148,"&gt;0"))," ")</f>
        <v xml:space="preserve"> </v>
      </c>
      <c r="D149" s="50"/>
      <c r="E149" s="30"/>
      <c r="F149" s="64" t="s">
        <v>22</v>
      </c>
      <c r="H149" s="26"/>
      <c r="I149" s="28" t="str">
        <f t="shared" si="15"/>
        <v/>
      </c>
      <c r="J149" s="25"/>
    </row>
    <row r="150" spans="1:10" ht="25.5" x14ac:dyDescent="0.2">
      <c r="A150" s="1" t="str">
        <f t="shared" ref="A150" si="20">IF(OR(B150="",B150= " ")," ",$A$10)</f>
        <v>01.</v>
      </c>
      <c r="B150" s="2">
        <f>IF(AND(D150&gt;0,NOT(D150=" "),NOT(D149&gt;0)),1+(COUNTIF($B$9:B149,"&gt;0"))," ")</f>
        <v>34</v>
      </c>
      <c r="D150" s="50" t="s">
        <v>17</v>
      </c>
      <c r="F150" s="64" t="s">
        <v>22</v>
      </c>
      <c r="H150" s="26"/>
      <c r="I150" s="28" t="str">
        <f t="shared" si="15"/>
        <v/>
      </c>
      <c r="J150" s="25"/>
    </row>
    <row r="151" spans="1:10" x14ac:dyDescent="0.2">
      <c r="A151" s="1" t="str">
        <f t="shared" ref="A151:A160" si="21">IF(OR(B151="",B151= " ")," ",$A$10)</f>
        <v xml:space="preserve"> </v>
      </c>
      <c r="B151" s="2" t="str">
        <f>IF(AND(D151&gt;0,NOT(D151=" "),NOT(D150&gt;0)),1+(COUNTIF($B$9:B150,"&gt;0"))," ")</f>
        <v xml:space="preserve"> </v>
      </c>
      <c r="D151" s="50"/>
      <c r="E151" s="28" t="s">
        <v>18</v>
      </c>
      <c r="F151" s="64">
        <v>1</v>
      </c>
      <c r="H151" s="26"/>
      <c r="I151" s="28">
        <f t="shared" si="15"/>
        <v>0</v>
      </c>
      <c r="J151" s="25"/>
    </row>
    <row r="152" spans="1:10" x14ac:dyDescent="0.2">
      <c r="A152" s="1" t="str">
        <f t="shared" si="21"/>
        <v xml:space="preserve"> </v>
      </c>
      <c r="B152" s="2" t="str">
        <f>IF(AND(D152&gt;0,NOT(D152=" "),NOT(D151&gt;0)),1+(COUNTIF($B$9:B151,"&gt;0"))," ")</f>
        <v xml:space="preserve"> </v>
      </c>
      <c r="D152" s="50"/>
      <c r="E152" s="28"/>
      <c r="F152" s="64"/>
      <c r="H152" s="26"/>
      <c r="I152" s="28" t="str">
        <f t="shared" si="15"/>
        <v/>
      </c>
      <c r="J152" s="25"/>
    </row>
    <row r="153" spans="1:10" ht="76.5" x14ac:dyDescent="0.2">
      <c r="A153" s="1" t="str">
        <f t="shared" si="21"/>
        <v>01.</v>
      </c>
      <c r="B153" s="2">
        <f>IF(AND(D153&gt;0,NOT(D153=" "),NOT(D152&gt;0)),1+(COUNTIF($B$9:B152,"&gt;0"))," ")</f>
        <v>35</v>
      </c>
      <c r="D153" s="49" t="s">
        <v>90</v>
      </c>
      <c r="E153" s="28"/>
      <c r="F153" s="64"/>
      <c r="H153" s="26"/>
      <c r="I153" s="28" t="str">
        <f t="shared" si="15"/>
        <v/>
      </c>
      <c r="J153" s="25"/>
    </row>
    <row r="154" spans="1:10" x14ac:dyDescent="0.2">
      <c r="A154" s="1" t="str">
        <f t="shared" si="21"/>
        <v xml:space="preserve"> </v>
      </c>
      <c r="B154" s="2" t="str">
        <f>IF(AND(D154&gt;0,NOT(D154=" "),NOT(D153&gt;0)),1+(COUNTIF($B$9:B153,"&gt;0"))," ")</f>
        <v xml:space="preserve"> </v>
      </c>
      <c r="D154" s="50"/>
      <c r="E154" s="28" t="s">
        <v>13</v>
      </c>
      <c r="F154" s="51">
        <v>0</v>
      </c>
      <c r="H154" s="26"/>
      <c r="I154" s="28">
        <f t="shared" si="15"/>
        <v>0</v>
      </c>
      <c r="J154" s="25"/>
    </row>
    <row r="155" spans="1:10" s="30" customFormat="1" x14ac:dyDescent="0.2">
      <c r="A155" s="1" t="str">
        <f t="shared" si="21"/>
        <v xml:space="preserve"> </v>
      </c>
      <c r="B155" s="2" t="str">
        <f>IF(AND(D155&gt;0,NOT(D155=" "),NOT(D154&gt;0)),1+(COUNTIF($B$9:B154,"&gt;0"))," ")</f>
        <v xml:space="preserve"> </v>
      </c>
      <c r="C155" s="23"/>
      <c r="D155" s="52"/>
      <c r="E155" s="43" t="s">
        <v>22</v>
      </c>
      <c r="F155" s="64" t="s">
        <v>22</v>
      </c>
      <c r="G155" s="28"/>
      <c r="H155" s="26"/>
      <c r="I155" s="28" t="str">
        <f t="shared" si="15"/>
        <v/>
      </c>
      <c r="J155" s="25"/>
    </row>
    <row r="156" spans="1:10" s="30" customFormat="1" x14ac:dyDescent="0.2">
      <c r="A156" s="1" t="str">
        <f t="shared" si="21"/>
        <v>01.</v>
      </c>
      <c r="B156" s="2">
        <f>IF(AND(D156&gt;0,NOT(D156=" "),NOT(D155&gt;0)),1+(COUNTIF($B$9:B155,"&gt;0"))," ")</f>
        <v>36</v>
      </c>
      <c r="C156" s="27"/>
      <c r="D156" s="52" t="s">
        <v>2</v>
      </c>
      <c r="E156" s="43" t="s">
        <v>22</v>
      </c>
      <c r="F156" s="64" t="s">
        <v>22</v>
      </c>
      <c r="G156" s="28"/>
      <c r="H156" s="26"/>
      <c r="I156" s="28" t="str">
        <f t="shared" si="15"/>
        <v/>
      </c>
      <c r="J156" s="25"/>
    </row>
    <row r="157" spans="1:10" s="30" customFormat="1" x14ac:dyDescent="0.2">
      <c r="A157" s="1" t="str">
        <f t="shared" si="21"/>
        <v xml:space="preserve"> </v>
      </c>
      <c r="B157" s="2" t="str">
        <f>IF(AND(D157&gt;0,NOT(D157=" "),NOT(D156&gt;0)),1+(COUNTIF($B$9:B156,"&gt;0"))," ")</f>
        <v xml:space="preserve"> </v>
      </c>
      <c r="C157" s="27" t="s">
        <v>10</v>
      </c>
      <c r="D157" s="52" t="s">
        <v>3</v>
      </c>
      <c r="E157" s="28" t="s">
        <v>18</v>
      </c>
      <c r="F157" s="64">
        <v>1</v>
      </c>
      <c r="G157" s="28"/>
      <c r="H157" s="26"/>
      <c r="I157" s="28">
        <f t="shared" si="15"/>
        <v>0</v>
      </c>
      <c r="J157" s="25"/>
    </row>
    <row r="158" spans="1:10" s="30" customFormat="1" x14ac:dyDescent="0.2">
      <c r="A158" s="1" t="str">
        <f t="shared" si="21"/>
        <v xml:space="preserve"> </v>
      </c>
      <c r="B158" s="2" t="str">
        <f>IF(AND(D158&gt;0,NOT(D158=" "),NOT(D157&gt;0)),1+(COUNTIF($B$9:B157,"&gt;0"))," ")</f>
        <v xml:space="preserve"> </v>
      </c>
      <c r="C158" s="27" t="s">
        <v>11</v>
      </c>
      <c r="D158" s="52" t="s">
        <v>4</v>
      </c>
      <c r="E158" s="28" t="s">
        <v>18</v>
      </c>
      <c r="F158" s="64">
        <v>1</v>
      </c>
      <c r="G158" s="28"/>
      <c r="H158" s="26"/>
      <c r="I158" s="28">
        <f t="shared" ref="I158:I159" si="22">IF(ISNUMBER(F158),F158*G158,"")</f>
        <v>0</v>
      </c>
      <c r="J158" s="25"/>
    </row>
    <row r="159" spans="1:10" x14ac:dyDescent="0.2">
      <c r="A159" s="1" t="str">
        <f t="shared" si="21"/>
        <v xml:space="preserve"> </v>
      </c>
      <c r="B159" s="2" t="str">
        <f>IF(AND(D159&gt;0,NOT(D159=" "),NOT(D158&gt;0)),1+(COUNTIF($B$9:B158,"&gt;0"))," ")</f>
        <v xml:space="preserve"> </v>
      </c>
      <c r="F159" s="51" t="s">
        <v>22</v>
      </c>
      <c r="H159" s="26"/>
      <c r="I159" s="28" t="str">
        <f t="shared" si="22"/>
        <v/>
      </c>
      <c r="J159" s="25"/>
    </row>
    <row r="160" spans="1:10" x14ac:dyDescent="0.2">
      <c r="A160" s="1" t="str">
        <f t="shared" si="21"/>
        <v xml:space="preserve"> </v>
      </c>
      <c r="B160" s="2" t="str">
        <f>IF(AND(D160&gt;0,NOT(D160=" "),NOT(D159&gt;0)),1+(COUNTIF($B$9:B159,"&gt;0"))," ")</f>
        <v xml:space="preserve"> </v>
      </c>
      <c r="C160" s="22"/>
      <c r="D160" s="36"/>
      <c r="E160" s="21"/>
      <c r="F160" s="51" t="s">
        <v>22</v>
      </c>
      <c r="G160" s="24"/>
      <c r="H160" s="24"/>
      <c r="I160" s="24"/>
      <c r="J160" s="25"/>
    </row>
    <row r="161" spans="1:10" ht="13.5" thickBot="1" x14ac:dyDescent="0.25">
      <c r="A161" s="1" t="str">
        <f>IF(OR(B161="",B161= " ")," ",#REF!)</f>
        <v xml:space="preserve"> </v>
      </c>
      <c r="B161" s="2" t="str">
        <f>IF(AND(D161&gt;0,NOT(D161=" "),NOT(D160&gt;0)),1+(COUNTIF($B$9:B160,"&gt;0"))," ")</f>
        <v xml:space="preserve"> </v>
      </c>
      <c r="C161" s="22"/>
      <c r="D161" s="36"/>
      <c r="E161" s="21"/>
      <c r="F161" s="24"/>
      <c r="G161" s="24"/>
      <c r="H161" s="24"/>
      <c r="I161" s="24"/>
      <c r="J161" s="25"/>
    </row>
    <row r="162" spans="1:10" s="7" customFormat="1" x14ac:dyDescent="0.2">
      <c r="A162" s="14" t="str">
        <f>$A$10</f>
        <v>01.</v>
      </c>
      <c r="B162" s="15"/>
      <c r="C162" s="16"/>
      <c r="D162" s="15" t="s">
        <v>41</v>
      </c>
      <c r="E162" s="17"/>
      <c r="F162" s="18"/>
      <c r="G162" s="18"/>
      <c r="H162" s="18"/>
      <c r="I162" s="18">
        <f>SUM(I13:I161)</f>
        <v>0</v>
      </c>
      <c r="J162" s="25"/>
    </row>
    <row r="163" spans="1:10" s="7" customFormat="1" x14ac:dyDescent="0.2">
      <c r="A163" s="19"/>
      <c r="B163" s="20"/>
      <c r="C163" s="3"/>
      <c r="D163" s="37"/>
      <c r="E163" s="4"/>
      <c r="F163" s="5"/>
      <c r="G163" s="5"/>
      <c r="H163" s="5"/>
      <c r="I163" s="5"/>
      <c r="J163" s="6"/>
    </row>
    <row r="164" spans="1:10" s="7" customFormat="1" x14ac:dyDescent="0.2">
      <c r="A164" s="19"/>
      <c r="B164" s="20"/>
      <c r="C164" s="3"/>
      <c r="D164" s="37" t="s">
        <v>42</v>
      </c>
      <c r="E164" s="4"/>
      <c r="F164" s="5"/>
      <c r="G164" s="5"/>
      <c r="H164" s="5"/>
      <c r="I164" s="5">
        <f>I162*0.25</f>
        <v>0</v>
      </c>
      <c r="J164" s="6"/>
    </row>
    <row r="165" spans="1:10" s="7" customFormat="1" ht="13.5" thickBot="1" x14ac:dyDescent="0.25">
      <c r="A165" s="19"/>
      <c r="B165" s="20"/>
      <c r="C165" s="3"/>
      <c r="D165" s="37"/>
      <c r="E165" s="4"/>
      <c r="F165" s="5"/>
      <c r="G165" s="5"/>
      <c r="H165" s="5"/>
      <c r="I165" s="5"/>
      <c r="J165" s="6"/>
    </row>
    <row r="166" spans="1:10" s="7" customFormat="1" ht="13.5" thickBot="1" x14ac:dyDescent="0.25">
      <c r="A166" s="8"/>
      <c r="B166" s="9"/>
      <c r="C166" s="10"/>
      <c r="D166" s="33" t="s">
        <v>43</v>
      </c>
      <c r="E166" s="63"/>
      <c r="F166" s="12"/>
      <c r="G166" s="12"/>
      <c r="H166" s="12"/>
      <c r="I166" s="13">
        <f>I162+I164</f>
        <v>0</v>
      </c>
      <c r="J166" s="6"/>
    </row>
    <row r="167" spans="1:10" s="7" customFormat="1" x14ac:dyDescent="0.2">
      <c r="A167" s="19"/>
      <c r="B167" s="20"/>
      <c r="C167" s="3"/>
      <c r="D167" s="37"/>
      <c r="E167" s="4"/>
      <c r="F167" s="5"/>
      <c r="G167" s="5"/>
      <c r="H167" s="5"/>
      <c r="I167" s="5"/>
      <c r="J167" s="6"/>
    </row>
    <row r="168" spans="1:10" s="7" customFormat="1" x14ac:dyDescent="0.2">
      <c r="A168" s="19"/>
      <c r="B168" s="20"/>
      <c r="C168" s="3"/>
      <c r="D168" s="37"/>
      <c r="E168" s="4"/>
      <c r="F168" s="5"/>
      <c r="G168" s="5"/>
      <c r="H168" s="5"/>
      <c r="I168" s="5"/>
      <c r="J168" s="6"/>
    </row>
    <row r="169" spans="1:10" s="7" customFormat="1" x14ac:dyDescent="0.2">
      <c r="A169" s="19"/>
      <c r="B169" s="20"/>
      <c r="C169" s="3"/>
      <c r="D169" s="37"/>
      <c r="E169" s="4"/>
      <c r="F169" s="5"/>
      <c r="G169" s="5"/>
      <c r="H169" s="5"/>
      <c r="I169" s="5"/>
      <c r="J169" s="6"/>
    </row>
    <row r="170" spans="1:10" s="7" customFormat="1" x14ac:dyDescent="0.2">
      <c r="A170" s="19"/>
      <c r="B170" s="20"/>
      <c r="C170" s="3"/>
      <c r="D170" s="37"/>
      <c r="E170" s="4"/>
      <c r="F170" s="5"/>
      <c r="G170" s="5"/>
      <c r="H170" s="5"/>
      <c r="I170" s="5"/>
      <c r="J170" s="6"/>
    </row>
    <row r="171" spans="1:10" s="7" customFormat="1" x14ac:dyDescent="0.2">
      <c r="A171" s="19"/>
      <c r="B171" s="20"/>
      <c r="C171" s="3"/>
      <c r="D171" s="37"/>
      <c r="E171" s="4"/>
      <c r="F171" s="5"/>
      <c r="G171" s="5"/>
      <c r="H171" s="5"/>
      <c r="I171" s="5"/>
      <c r="J171" s="6"/>
    </row>
    <row r="172" spans="1:10" x14ac:dyDescent="0.2">
      <c r="F172" s="42" t="s">
        <v>22</v>
      </c>
      <c r="J172" s="25"/>
    </row>
    <row r="173" spans="1:10" x14ac:dyDescent="0.2">
      <c r="A173" s="60" t="str">
        <f>IF(OR(B173="",B173= " ")," ",#REF!)</f>
        <v xml:space="preserve"> </v>
      </c>
      <c r="B173" s="61" t="str">
        <f>IF(AND(D173&gt;0,NOT(D173=" "),NOT(D172&gt;0)),1+(COUNTIF($B$9:B172,"&gt;0"))," ")</f>
        <v xml:space="preserve"> </v>
      </c>
      <c r="C173" s="31"/>
      <c r="D173" s="38"/>
      <c r="E173" s="25"/>
      <c r="F173" s="62"/>
      <c r="G173" s="32"/>
      <c r="H173" s="32"/>
      <c r="I173" s="32"/>
      <c r="J173" s="25"/>
    </row>
  </sheetData>
  <dataConsolidate/>
  <phoneticPr fontId="2" type="noConversion"/>
  <conditionalFormatting sqref="G16:G159 I16:I159">
    <cfRule type="expression" dxfId="0" priority="1" stopIfTrue="1">
      <formula>ISNUMBER($F16)</formula>
    </cfRule>
  </conditionalFormatting>
  <pageMargins left="0.98425196850393704" right="0.31496062992125984" top="0.74803149606299213" bottom="0.82677165354330717" header="0.27559055118110237" footer="0.47244094488188981"/>
  <pageSetup paperSize="9" orientation="portrait" horizontalDpi="4294967293" verticalDpi="1200" r:id="rId1"/>
  <headerFooter alignWithMargins="0">
    <oddHeader>&amp;CCENTAR LUG SAMOBORSKI
UREĐENJE INVALIDSKIH SANITARIJA</oddHeader>
    <oddFooter>&amp;C- &amp;P -</oddFooter>
  </headerFooter>
  <rowBreaks count="3" manualBreakCount="3">
    <brk id="34" max="8" man="1"/>
    <brk id="60" max="8" man="1"/>
    <brk id="11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Lug Samoborski</vt:lpstr>
      <vt:lpstr>'Lug Samoborski'!Podrucje_ispisa</vt:lpstr>
    </vt:vector>
  </TitlesOfParts>
  <Company>BSF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</dc:creator>
  <cp:lastModifiedBy>Martina Geušić</cp:lastModifiedBy>
  <cp:lastPrinted>2019-02-05T08:54:47Z</cp:lastPrinted>
  <dcterms:created xsi:type="dcterms:W3CDTF">2002-06-27T12:45:28Z</dcterms:created>
  <dcterms:modified xsi:type="dcterms:W3CDTF">2019-04-03T08:47:11Z</dcterms:modified>
</cp:coreProperties>
</file>